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191" yWindow="46541" windowWidth="18282" windowHeight="1177" tabRatio="587" activeTab="0"/>
  </bookViews>
  <sheets>
    <sheet name="1й склад" sheetId="1" r:id="rId1"/>
    <sheet name="2й склад" sheetId="2" r:id="rId2"/>
  </sheets>
  <definedNames>
    <definedName name="_xlnm.Print_Area" localSheetId="1">'2й склад'!$A$1:$J$1251</definedName>
  </definedNames>
  <calcPr fullCalcOnLoad="1"/>
</workbook>
</file>

<file path=xl/sharedStrings.xml><?xml version="1.0" encoding="utf-8"?>
<sst xmlns="http://schemas.openxmlformats.org/spreadsheetml/2006/main" count="3823" uniqueCount="1328">
  <si>
    <t>М/ст</t>
  </si>
  <si>
    <t>Размер</t>
  </si>
  <si>
    <t>Длина</t>
  </si>
  <si>
    <t>нд</t>
  </si>
  <si>
    <t>32х4</t>
  </si>
  <si>
    <t>38х3</t>
  </si>
  <si>
    <t>57х4</t>
  </si>
  <si>
    <t>57х10</t>
  </si>
  <si>
    <t>60х10</t>
  </si>
  <si>
    <t>60х12</t>
  </si>
  <si>
    <t>63,5х10</t>
  </si>
  <si>
    <t>70х16</t>
  </si>
  <si>
    <t>73х10</t>
  </si>
  <si>
    <t>76х10</t>
  </si>
  <si>
    <t>83х10</t>
  </si>
  <si>
    <t>89х8</t>
  </si>
  <si>
    <t>89х10</t>
  </si>
  <si>
    <t>89х12</t>
  </si>
  <si>
    <t>95х10</t>
  </si>
  <si>
    <t>102х10</t>
  </si>
  <si>
    <t>108х5</t>
  </si>
  <si>
    <t>09г2с</t>
  </si>
  <si>
    <t>108х6</t>
  </si>
  <si>
    <t>108х8</t>
  </si>
  <si>
    <t>108х10</t>
  </si>
  <si>
    <t>108х12</t>
  </si>
  <si>
    <t>133х16</t>
  </si>
  <si>
    <t>159х8</t>
  </si>
  <si>
    <t>159х10</t>
  </si>
  <si>
    <t>219х8</t>
  </si>
  <si>
    <t>219х10</t>
  </si>
  <si>
    <t>159х5</t>
  </si>
  <si>
    <t>89х3,5</t>
  </si>
  <si>
    <t>3262-75</t>
  </si>
  <si>
    <t>8х1</t>
  </si>
  <si>
    <t>10х1</t>
  </si>
  <si>
    <t>10х1,5</t>
  </si>
  <si>
    <t>10х2</t>
  </si>
  <si>
    <t>12х1</t>
  </si>
  <si>
    <t>12х1,5</t>
  </si>
  <si>
    <t>12х2</t>
  </si>
  <si>
    <t>12х3</t>
  </si>
  <si>
    <t>14х1</t>
  </si>
  <si>
    <t>14х1,5</t>
  </si>
  <si>
    <t>14х2</t>
  </si>
  <si>
    <t>16х1,5</t>
  </si>
  <si>
    <t>16х2</t>
  </si>
  <si>
    <t>16х3</t>
  </si>
  <si>
    <t>18х1</t>
  </si>
  <si>
    <t>18х1,5</t>
  </si>
  <si>
    <t>18х2</t>
  </si>
  <si>
    <t>18х3</t>
  </si>
  <si>
    <t>20х3</t>
  </si>
  <si>
    <t>22х2</t>
  </si>
  <si>
    <t>22х3</t>
  </si>
  <si>
    <t>25х2</t>
  </si>
  <si>
    <t>38х2</t>
  </si>
  <si>
    <t>28х3</t>
  </si>
  <si>
    <t>76х5</t>
  </si>
  <si>
    <t>70х10</t>
  </si>
  <si>
    <t>159х12</t>
  </si>
  <si>
    <t>60х5</t>
  </si>
  <si>
    <t>25х2,5</t>
  </si>
  <si>
    <t>32х3,5</t>
  </si>
  <si>
    <t>76х6</t>
  </si>
  <si>
    <t>108х4</t>
  </si>
  <si>
    <t>57х5</t>
  </si>
  <si>
    <t>60х4</t>
  </si>
  <si>
    <t>32х3</t>
  </si>
  <si>
    <t>30х2</t>
  </si>
  <si>
    <t>32х2</t>
  </si>
  <si>
    <t>76х4</t>
  </si>
  <si>
    <t>159х6</t>
  </si>
  <si>
    <t>60х6</t>
  </si>
  <si>
    <t>76х8</t>
  </si>
  <si>
    <t>89х4</t>
  </si>
  <si>
    <t>133х8</t>
  </si>
  <si>
    <t>89х5</t>
  </si>
  <si>
    <t>133х5</t>
  </si>
  <si>
    <t>68х12</t>
  </si>
  <si>
    <t>219х12</t>
  </si>
  <si>
    <t>102х5</t>
  </si>
  <si>
    <t>76х16</t>
  </si>
  <si>
    <t>89х6</t>
  </si>
  <si>
    <t>16х2,5</t>
  </si>
  <si>
    <t>38х4</t>
  </si>
  <si>
    <t>45х5</t>
  </si>
  <si>
    <t>48,3х3,5</t>
  </si>
  <si>
    <t>102х16</t>
  </si>
  <si>
    <t>127х5</t>
  </si>
  <si>
    <t>42х4</t>
  </si>
  <si>
    <t>57х8</t>
  </si>
  <si>
    <t>70х5</t>
  </si>
  <si>
    <t>89х16</t>
  </si>
  <si>
    <t>89х20</t>
  </si>
  <si>
    <t>95х8</t>
  </si>
  <si>
    <t>102х18</t>
  </si>
  <si>
    <t>108х16</t>
  </si>
  <si>
    <t>108х18</t>
  </si>
  <si>
    <t>108х20</t>
  </si>
  <si>
    <t>114х16</t>
  </si>
  <si>
    <t>114х20</t>
  </si>
  <si>
    <t>127х22</t>
  </si>
  <si>
    <t>133х20</t>
  </si>
  <si>
    <t>140х5</t>
  </si>
  <si>
    <t>140х8</t>
  </si>
  <si>
    <t>140х20</t>
  </si>
  <si>
    <t>152х20</t>
  </si>
  <si>
    <t>159х16</t>
  </si>
  <si>
    <t>159х20</t>
  </si>
  <si>
    <t>180х10</t>
  </si>
  <si>
    <t>194х22</t>
  </si>
  <si>
    <t>76х12</t>
  </si>
  <si>
    <t>70х12</t>
  </si>
  <si>
    <t>63,5х12</t>
  </si>
  <si>
    <t>60х14</t>
  </si>
  <si>
    <t>60х8</t>
  </si>
  <si>
    <t>102х6</t>
  </si>
  <si>
    <t>57х3</t>
  </si>
  <si>
    <t>68х8</t>
  </si>
  <si>
    <t>68х10</t>
  </si>
  <si>
    <t>70х8</t>
  </si>
  <si>
    <t>102х20</t>
  </si>
  <si>
    <t>38х3,5</t>
  </si>
  <si>
    <t>102х22</t>
  </si>
  <si>
    <t>108х28</t>
  </si>
  <si>
    <t>114х8</t>
  </si>
  <si>
    <t>168х6</t>
  </si>
  <si>
    <t>68х16</t>
  </si>
  <si>
    <t>133х6</t>
  </si>
  <si>
    <t>36х6</t>
  </si>
  <si>
    <t>219х20</t>
  </si>
  <si>
    <t>38х5</t>
  </si>
  <si>
    <t>42х5</t>
  </si>
  <si>
    <t>32х5</t>
  </si>
  <si>
    <t>42х6</t>
  </si>
  <si>
    <t>219х14</t>
  </si>
  <si>
    <t>34х4</t>
  </si>
  <si>
    <t>45х3</t>
  </si>
  <si>
    <t>42х8</t>
  </si>
  <si>
    <t>32х6</t>
  </si>
  <si>
    <t>60х3</t>
  </si>
  <si>
    <t>45х6</t>
  </si>
  <si>
    <t>25х3</t>
  </si>
  <si>
    <t>76х3</t>
  </si>
  <si>
    <t>22х4</t>
  </si>
  <si>
    <t>20х4</t>
  </si>
  <si>
    <t>14х2,5</t>
  </si>
  <si>
    <t>22х2,5</t>
  </si>
  <si>
    <t>114х10</t>
  </si>
  <si>
    <t>25х4</t>
  </si>
  <si>
    <t>146х16</t>
  </si>
  <si>
    <t>48х8</t>
  </si>
  <si>
    <t>18х2,5</t>
  </si>
  <si>
    <t>22х1,5</t>
  </si>
  <si>
    <t>20х2</t>
  </si>
  <si>
    <t>34х3</t>
  </si>
  <si>
    <t>60х3,5</t>
  </si>
  <si>
    <t>51х3</t>
  </si>
  <si>
    <t>28х4</t>
  </si>
  <si>
    <t>36х3</t>
  </si>
  <si>
    <t>16х1</t>
  </si>
  <si>
    <t>22х6</t>
  </si>
  <si>
    <t>40х2</t>
  </si>
  <si>
    <t>63,5х8</t>
  </si>
  <si>
    <t>27х2</t>
  </si>
  <si>
    <t>38х6</t>
  </si>
  <si>
    <t>48х6</t>
  </si>
  <si>
    <t>89х22</t>
  </si>
  <si>
    <t>22х5</t>
  </si>
  <si>
    <t>34х5</t>
  </si>
  <si>
    <t>20х3,5</t>
  </si>
  <si>
    <t>40х4</t>
  </si>
  <si>
    <t>20х5</t>
  </si>
  <si>
    <t>22х3,5</t>
  </si>
  <si>
    <t>45х8</t>
  </si>
  <si>
    <t>45х10</t>
  </si>
  <si>
    <t>38х8</t>
  </si>
  <si>
    <t>83х14</t>
  </si>
  <si>
    <t>89х14</t>
  </si>
  <si>
    <t>83х8</t>
  </si>
  <si>
    <t>95х16</t>
  </si>
  <si>
    <t>95х20</t>
  </si>
  <si>
    <t>114х12</t>
  </si>
  <si>
    <t>18х4</t>
  </si>
  <si>
    <t>57х3,5</t>
  </si>
  <si>
    <t>114х5</t>
  </si>
  <si>
    <t>14х3</t>
  </si>
  <si>
    <t xml:space="preserve">27х3 </t>
  </si>
  <si>
    <t>42х3,5</t>
  </si>
  <si>
    <t>83х20</t>
  </si>
  <si>
    <t>32х8</t>
  </si>
  <si>
    <t>20х2,5</t>
  </si>
  <si>
    <t>57х6</t>
  </si>
  <si>
    <t>108х4,5</t>
  </si>
  <si>
    <t>168х8</t>
  </si>
  <si>
    <t>89х4,5</t>
  </si>
  <si>
    <t>133х10</t>
  </si>
  <si>
    <t>48,3х4</t>
  </si>
  <si>
    <t>57х12</t>
  </si>
  <si>
    <t>73х8</t>
  </si>
  <si>
    <t>83х12</t>
  </si>
  <si>
    <t>127х16</t>
  </si>
  <si>
    <t>168х16</t>
  </si>
  <si>
    <t>83х3,5</t>
  </si>
  <si>
    <t>83х4</t>
  </si>
  <si>
    <t>63,5х6</t>
  </si>
  <si>
    <t>159х4,5</t>
  </si>
  <si>
    <t>83х5</t>
  </si>
  <si>
    <t>127х6</t>
  </si>
  <si>
    <t>95х5</t>
  </si>
  <si>
    <t>146х6</t>
  </si>
  <si>
    <t>146х5</t>
  </si>
  <si>
    <t>146х8</t>
  </si>
  <si>
    <t>102х8</t>
  </si>
  <si>
    <t>51х4</t>
  </si>
  <si>
    <t>51х3,5</t>
  </si>
  <si>
    <t>121х10</t>
  </si>
  <si>
    <t>121х6</t>
  </si>
  <si>
    <t>121х8</t>
  </si>
  <si>
    <t>219х16</t>
  </si>
  <si>
    <t>83х6</t>
  </si>
  <si>
    <t>102х4</t>
  </si>
  <si>
    <t>121х18</t>
  </si>
  <si>
    <t>114х6</t>
  </si>
  <si>
    <t>102х12</t>
  </si>
  <si>
    <t>121х5</t>
  </si>
  <si>
    <t>108х14</t>
  </si>
  <si>
    <t>127х8</t>
  </si>
  <si>
    <t>48х3</t>
  </si>
  <si>
    <t>68х6</t>
  </si>
  <si>
    <t>76х3,5</t>
  </si>
  <si>
    <t>194х6</t>
  </si>
  <si>
    <t>180х8</t>
  </si>
  <si>
    <t>68х4</t>
  </si>
  <si>
    <t>83х16</t>
  </si>
  <si>
    <t>121х20</t>
  </si>
  <si>
    <t>180х20</t>
  </si>
  <si>
    <t>194х25</t>
  </si>
  <si>
    <t>194х36</t>
  </si>
  <si>
    <t>127х30</t>
  </si>
  <si>
    <t>159х25</t>
  </si>
  <si>
    <t>168х20</t>
  </si>
  <si>
    <t>168х22</t>
  </si>
  <si>
    <t>168х25</t>
  </si>
  <si>
    <t>168х36</t>
  </si>
  <si>
    <t>133х25</t>
  </si>
  <si>
    <t>159х30</t>
  </si>
  <si>
    <t>50х5</t>
  </si>
  <si>
    <t>50х4</t>
  </si>
  <si>
    <t>194х20</t>
  </si>
  <si>
    <t>194х18</t>
  </si>
  <si>
    <t>180х12</t>
  </si>
  <si>
    <t>219х25</t>
  </si>
  <si>
    <t>203х12</t>
  </si>
  <si>
    <t>45х4</t>
  </si>
  <si>
    <t>45х3,5</t>
  </si>
  <si>
    <t>50х3</t>
  </si>
  <si>
    <t>50х6</t>
  </si>
  <si>
    <t>30х4</t>
  </si>
  <si>
    <t>30х5</t>
  </si>
  <si>
    <t>152х12</t>
  </si>
  <si>
    <t>3сп</t>
  </si>
  <si>
    <t>114х4,5</t>
  </si>
  <si>
    <t>10704-91</t>
  </si>
  <si>
    <t>146х30</t>
  </si>
  <si>
    <t>121х25</t>
  </si>
  <si>
    <t>121х28</t>
  </si>
  <si>
    <t>50х10</t>
  </si>
  <si>
    <t>36х4</t>
  </si>
  <si>
    <t>133х4</t>
  </si>
  <si>
    <t>140х10</t>
  </si>
  <si>
    <t>152х25</t>
  </si>
  <si>
    <t>34х6</t>
  </si>
  <si>
    <t>114х4</t>
  </si>
  <si>
    <t>114х14</t>
  </si>
  <si>
    <t>20х1</t>
  </si>
  <si>
    <t>68х3,5</t>
  </si>
  <si>
    <t>133х28</t>
  </si>
  <si>
    <t>133х30</t>
  </si>
  <si>
    <t>121х12</t>
  </si>
  <si>
    <t>57х3,2</t>
  </si>
  <si>
    <t>60х3,2</t>
  </si>
  <si>
    <t>168х14</t>
  </si>
  <si>
    <t>180х32</t>
  </si>
  <si>
    <t>180х25</t>
  </si>
  <si>
    <t>68х14</t>
  </si>
  <si>
    <t>76х14</t>
  </si>
  <si>
    <t>76х18</t>
  </si>
  <si>
    <t>89х18</t>
  </si>
  <si>
    <t>121х16</t>
  </si>
  <si>
    <t>325х10</t>
  </si>
  <si>
    <t>45х2</t>
  </si>
  <si>
    <t>95х12</t>
  </si>
  <si>
    <t>83х18</t>
  </si>
  <si>
    <t>89х24</t>
  </si>
  <si>
    <t>108х24</t>
  </si>
  <si>
    <t>63,5х5</t>
  </si>
  <si>
    <t>70х4</t>
  </si>
  <si>
    <t>127х14</t>
  </si>
  <si>
    <t>152х18</t>
  </si>
  <si>
    <t>95х14</t>
  </si>
  <si>
    <t>95х18</t>
  </si>
  <si>
    <t>95х22</t>
  </si>
  <si>
    <t>273х10</t>
  </si>
  <si>
    <t>146х12</t>
  </si>
  <si>
    <t>140х6</t>
  </si>
  <si>
    <t>140х12</t>
  </si>
  <si>
    <t>194х12</t>
  </si>
  <si>
    <t>146х25</t>
  </si>
  <si>
    <t>194х10</t>
  </si>
  <si>
    <t>159х36</t>
  </si>
  <si>
    <t>146х10</t>
  </si>
  <si>
    <t>146х14</t>
  </si>
  <si>
    <t>127х10</t>
  </si>
  <si>
    <t>325х8</t>
  </si>
  <si>
    <t>273х8</t>
  </si>
  <si>
    <t>219х6</t>
  </si>
  <si>
    <t>203х16</t>
  </si>
  <si>
    <t>140х16</t>
  </si>
  <si>
    <t>26х2,5</t>
  </si>
  <si>
    <t>180х16</t>
  </si>
  <si>
    <t>219х36</t>
  </si>
  <si>
    <t>194х16</t>
  </si>
  <si>
    <t>159х7</t>
  </si>
  <si>
    <t>Склад, тн</t>
  </si>
  <si>
    <t>8х2</t>
  </si>
  <si>
    <t>273х12</t>
  </si>
  <si>
    <t>45х9</t>
  </si>
  <si>
    <t>102х14</t>
  </si>
  <si>
    <t>73х14</t>
  </si>
  <si>
    <t>25х3,5</t>
  </si>
  <si>
    <t>28х3,5</t>
  </si>
  <si>
    <t>180х14</t>
  </si>
  <si>
    <t>32х2,5</t>
  </si>
  <si>
    <t>40х3,5</t>
  </si>
  <si>
    <t>51х2,5</t>
  </si>
  <si>
    <t>34х3,5</t>
  </si>
  <si>
    <t>51х5</t>
  </si>
  <si>
    <t>40х5</t>
  </si>
  <si>
    <t>45х2,5</t>
  </si>
  <si>
    <t>51х10</t>
  </si>
  <si>
    <t>54х8</t>
  </si>
  <si>
    <t>30х6</t>
  </si>
  <si>
    <t>54х10</t>
  </si>
  <si>
    <t>54х6</t>
  </si>
  <si>
    <t>40х8</t>
  </si>
  <si>
    <t>40х6</t>
  </si>
  <si>
    <t>25х5</t>
  </si>
  <si>
    <t>168х30</t>
  </si>
  <si>
    <t>219х7</t>
  </si>
  <si>
    <t>194х14</t>
  </si>
  <si>
    <t>16х4</t>
  </si>
  <si>
    <t>168х32</t>
  </si>
  <si>
    <t>18х5</t>
  </si>
  <si>
    <t>50х8</t>
  </si>
  <si>
    <t>219х9</t>
  </si>
  <si>
    <t>325х12</t>
  </si>
  <si>
    <t>114х7</t>
  </si>
  <si>
    <t>114х9</t>
  </si>
  <si>
    <t>146х36</t>
  </si>
  <si>
    <t>40х3</t>
  </si>
  <si>
    <t>20</t>
  </si>
  <si>
    <t>152х30</t>
  </si>
  <si>
    <t>152х36</t>
  </si>
  <si>
    <t>30х3</t>
  </si>
  <si>
    <t>121х30</t>
  </si>
  <si>
    <t>180х40</t>
  </si>
  <si>
    <t>24х4</t>
  </si>
  <si>
    <t>48х4</t>
  </si>
  <si>
    <t>152х16</t>
  </si>
  <si>
    <t>203х36</t>
  </si>
  <si>
    <t>42х9</t>
  </si>
  <si>
    <t>121х22</t>
  </si>
  <si>
    <t>73х6</t>
  </si>
  <si>
    <t>25х1</t>
  </si>
  <si>
    <t>22х1</t>
  </si>
  <si>
    <t>203х8</t>
  </si>
  <si>
    <t>25х1,5</t>
  </si>
  <si>
    <t>25х6</t>
  </si>
  <si>
    <t>273х9</t>
  </si>
  <si>
    <t>426х10</t>
  </si>
  <si>
    <t>48х4,5</t>
  </si>
  <si>
    <t>426х9</t>
  </si>
  <si>
    <t>219х32</t>
  </si>
  <si>
    <t>127х18</t>
  </si>
  <si>
    <t>48х3,5</t>
  </si>
  <si>
    <t>20х1,5</t>
  </si>
  <si>
    <t>30х2,5</t>
  </si>
  <si>
    <t>40х2,5</t>
  </si>
  <si>
    <t>48х5</t>
  </si>
  <si>
    <t>127х25</t>
  </si>
  <si>
    <t>168х45</t>
  </si>
  <si>
    <t>6х1</t>
  </si>
  <si>
    <t>27х3,2</t>
  </si>
  <si>
    <t>27х3,5</t>
  </si>
  <si>
    <t>36х2</t>
  </si>
  <si>
    <t>10х2,5</t>
  </si>
  <si>
    <t>12х2,5</t>
  </si>
  <si>
    <t>28х1,5</t>
  </si>
  <si>
    <t>42х2,5</t>
  </si>
  <si>
    <t>48х10</t>
  </si>
  <si>
    <t>127х20</t>
  </si>
  <si>
    <t>140х25</t>
  </si>
  <si>
    <t>180х6</t>
  </si>
  <si>
    <t>8х1,5</t>
  </si>
  <si>
    <t>127х12</t>
  </si>
  <si>
    <t>38х3,0</t>
  </si>
  <si>
    <t>34х7</t>
  </si>
  <si>
    <t>27х4</t>
  </si>
  <si>
    <t>42х3</t>
  </si>
  <si>
    <t>56х3</t>
  </si>
  <si>
    <t>25х4,5</t>
  </si>
  <si>
    <t>89х9</t>
  </si>
  <si>
    <t>133х12</t>
  </si>
  <si>
    <t>73х12</t>
  </si>
  <si>
    <t>63,5х14</t>
  </si>
  <si>
    <t>51х6</t>
  </si>
  <si>
    <t>70х6</t>
  </si>
  <si>
    <t>108х25</t>
  </si>
  <si>
    <t>114х22</t>
  </si>
  <si>
    <t>114х25</t>
  </si>
  <si>
    <t>48,3х5</t>
  </si>
  <si>
    <t>133х22</t>
  </si>
  <si>
    <t>140х14</t>
  </si>
  <si>
    <t>219х30</t>
  </si>
  <si>
    <t>140х30</t>
  </si>
  <si>
    <t>89х7</t>
  </si>
  <si>
    <t>70х14</t>
  </si>
  <si>
    <t>114х28</t>
  </si>
  <si>
    <t>95х24</t>
  </si>
  <si>
    <t>168х40</t>
  </si>
  <si>
    <t>102х24</t>
  </si>
  <si>
    <t>27х5</t>
  </si>
  <si>
    <t>36х5</t>
  </si>
  <si>
    <t>203х25</t>
  </si>
  <si>
    <t>194х32</t>
  </si>
  <si>
    <t>28х6</t>
  </si>
  <si>
    <t>168х11</t>
  </si>
  <si>
    <t>108х9</t>
  </si>
  <si>
    <t>28х2,5</t>
  </si>
  <si>
    <t>152х5</t>
  </si>
  <si>
    <t>152х6</t>
  </si>
  <si>
    <t>152х14</t>
  </si>
  <si>
    <t>152х10</t>
  </si>
  <si>
    <t>168х9</t>
  </si>
  <si>
    <t>194х9</t>
  </si>
  <si>
    <t>219х11</t>
  </si>
  <si>
    <t>152х8</t>
  </si>
  <si>
    <t>194х8</t>
  </si>
  <si>
    <t>273х7</t>
  </si>
  <si>
    <t>36х8</t>
  </si>
  <si>
    <t>159х9</t>
  </si>
  <si>
    <t>168х12</t>
  </si>
  <si>
    <t>38х2,5</t>
  </si>
  <si>
    <t>152х7</t>
  </si>
  <si>
    <t>152х9</t>
  </si>
  <si>
    <t>159х14</t>
  </si>
  <si>
    <t>168х10</t>
  </si>
  <si>
    <t>203х10</t>
  </si>
  <si>
    <t>35х4</t>
  </si>
  <si>
    <t>54х5</t>
  </si>
  <si>
    <t>168х7</t>
  </si>
  <si>
    <t>273х14</t>
  </si>
  <si>
    <t>28х2</t>
  </si>
  <si>
    <t>28х5</t>
  </si>
  <si>
    <t>51х8</t>
  </si>
  <si>
    <t>32х1</t>
  </si>
  <si>
    <t>45х7</t>
  </si>
  <si>
    <t>146х18</t>
  </si>
  <si>
    <t>65х3</t>
  </si>
  <si>
    <t>146х22</t>
  </si>
  <si>
    <t>133х14</t>
  </si>
  <si>
    <t>48х2</t>
  </si>
  <si>
    <t>203х20</t>
  </si>
  <si>
    <t>73х5</t>
  </si>
  <si>
    <t>73х4</t>
  </si>
  <si>
    <t>146х20</t>
  </si>
  <si>
    <t>54х4</t>
  </si>
  <si>
    <t>54х12</t>
  </si>
  <si>
    <t>30х3,5</t>
  </si>
  <si>
    <t>57х13</t>
  </si>
  <si>
    <t>377х12</t>
  </si>
  <si>
    <t>325х18</t>
  </si>
  <si>
    <t>70х3</t>
  </si>
  <si>
    <t>127х4</t>
  </si>
  <si>
    <t>48х1,5</t>
  </si>
  <si>
    <t>219х18</t>
  </si>
  <si>
    <t>159х32</t>
  </si>
  <si>
    <t>121х14</t>
  </si>
  <si>
    <t>108х7</t>
  </si>
  <si>
    <t>219х45</t>
  </si>
  <si>
    <t>68х5</t>
  </si>
  <si>
    <t>95х6</t>
  </si>
  <si>
    <t>38х7</t>
  </si>
  <si>
    <t>48х7</t>
  </si>
  <si>
    <t>57х14</t>
  </si>
  <si>
    <t>273х16</t>
  </si>
  <si>
    <t>377х10</t>
  </si>
  <si>
    <t>73х16</t>
  </si>
  <si>
    <t>40х7</t>
  </si>
  <si>
    <t>10705-80</t>
  </si>
  <si>
    <t>73х18</t>
  </si>
  <si>
    <t>32х4,5</t>
  </si>
  <si>
    <t>51х8,5</t>
  </si>
  <si>
    <t>377х9</t>
  </si>
  <si>
    <t>Лежалая!!!</t>
  </si>
  <si>
    <t>180х36</t>
  </si>
  <si>
    <t>114х32</t>
  </si>
  <si>
    <t>133х13</t>
  </si>
  <si>
    <t>133х32</t>
  </si>
  <si>
    <t>140х22</t>
  </si>
  <si>
    <t>140х36</t>
  </si>
  <si>
    <t>203х22</t>
  </si>
  <si>
    <t>48х9</t>
  </si>
  <si>
    <t>127х7</t>
  </si>
  <si>
    <t>245х16</t>
  </si>
  <si>
    <t>325х16</t>
  </si>
  <si>
    <t>245х32</t>
  </si>
  <si>
    <t>273х32</t>
  </si>
  <si>
    <t>325х32</t>
  </si>
  <si>
    <t>15х</t>
  </si>
  <si>
    <t>40хн</t>
  </si>
  <si>
    <t>121х7</t>
  </si>
  <si>
    <t>40х</t>
  </si>
  <si>
    <t>16х5</t>
  </si>
  <si>
    <t>40х9</t>
  </si>
  <si>
    <t>273х18</t>
  </si>
  <si>
    <t>50х3,5</t>
  </si>
  <si>
    <t>273х20</t>
  </si>
  <si>
    <t>325х9</t>
  </si>
  <si>
    <t>245х8</t>
  </si>
  <si>
    <t>325х14</t>
  </si>
  <si>
    <t>377х22</t>
  </si>
  <si>
    <t>18х3,5</t>
  </si>
  <si>
    <t>24х3</t>
  </si>
  <si>
    <t>34х2</t>
  </si>
  <si>
    <t>34х2,5</t>
  </si>
  <si>
    <t>426х12</t>
  </si>
  <si>
    <t>15хм</t>
  </si>
  <si>
    <t>273х25</t>
  </si>
  <si>
    <t>10х3</t>
  </si>
  <si>
    <t>273х30</t>
  </si>
  <si>
    <t>325х20</t>
  </si>
  <si>
    <t>168х28</t>
  </si>
  <si>
    <t>102х4,5</t>
  </si>
  <si>
    <t>273х36</t>
  </si>
  <si>
    <t>325х25</t>
  </si>
  <si>
    <t>530х10</t>
  </si>
  <si>
    <t>219х40</t>
  </si>
  <si>
    <t>57х2,5</t>
  </si>
  <si>
    <t>273х28</t>
  </si>
  <si>
    <t>426х16</t>
  </si>
  <si>
    <t>377х16</t>
  </si>
  <si>
    <t>426х14</t>
  </si>
  <si>
    <t>245х10</t>
  </si>
  <si>
    <t>245х25</t>
  </si>
  <si>
    <t>325х22</t>
  </si>
  <si>
    <t>426х18</t>
  </si>
  <si>
    <t>426х20</t>
  </si>
  <si>
    <t>180х30</t>
  </si>
  <si>
    <t>245х20</t>
  </si>
  <si>
    <t>203х45</t>
  </si>
  <si>
    <t>245х30</t>
  </si>
  <si>
    <t>426х25</t>
  </si>
  <si>
    <t>13хфа</t>
  </si>
  <si>
    <t>70х2,5</t>
  </si>
  <si>
    <t>377х14</t>
  </si>
  <si>
    <t>245х36</t>
  </si>
  <si>
    <t>377х20</t>
  </si>
  <si>
    <t>245х22</t>
  </si>
  <si>
    <t>426х30</t>
  </si>
  <si>
    <t>426х36</t>
  </si>
  <si>
    <t>325х30</t>
  </si>
  <si>
    <t>245х28</t>
  </si>
  <si>
    <t>245х40</t>
  </si>
  <si>
    <t>377х25</t>
  </si>
  <si>
    <t>377х30</t>
  </si>
  <si>
    <t>325х28</t>
  </si>
  <si>
    <t>325х36</t>
  </si>
  <si>
    <t>377х32</t>
  </si>
  <si>
    <t>245х12</t>
  </si>
  <si>
    <t>351х12</t>
  </si>
  <si>
    <t>299х10</t>
  </si>
  <si>
    <t>299х16</t>
  </si>
  <si>
    <t>21х3</t>
  </si>
  <si>
    <t>73х7</t>
  </si>
  <si>
    <t>дл.7400</t>
  </si>
  <si>
    <t>21х4</t>
  </si>
  <si>
    <t>219х13</t>
  </si>
  <si>
    <t>402х12</t>
  </si>
  <si>
    <t>57х7</t>
  </si>
  <si>
    <t>245х14</t>
  </si>
  <si>
    <t>30х1</t>
  </si>
  <si>
    <t>219х28</t>
  </si>
  <si>
    <t>114х18</t>
  </si>
  <si>
    <t>30х1,5</t>
  </si>
  <si>
    <t>40х1,5</t>
  </si>
  <si>
    <t>15х3</t>
  </si>
  <si>
    <t>133х7</t>
  </si>
  <si>
    <t>25х3,2</t>
  </si>
  <si>
    <t>26х2</t>
  </si>
  <si>
    <t>245х45</t>
  </si>
  <si>
    <t>219х35</t>
  </si>
  <si>
    <t>Примечание</t>
  </si>
  <si>
    <t xml:space="preserve">09г2с             </t>
  </si>
  <si>
    <t xml:space="preserve">     Трубы горячекатаные ГОСТ 8732-78В  ГОСТ 32528-2013</t>
  </si>
  <si>
    <t>Трубы холоднодеформированные тонкостенные ГОСТ 8734-75В  ГОСТ 32678-2014</t>
  </si>
  <si>
    <t>Трубы холоднодеформированные тянутые ГОСТ 8734-75В   ГОСТ 32678-2014</t>
  </si>
  <si>
    <t>299х8</t>
  </si>
  <si>
    <t>299х12</t>
  </si>
  <si>
    <t>299х18</t>
  </si>
  <si>
    <t>299х20</t>
  </si>
  <si>
    <t>299х30</t>
  </si>
  <si>
    <t>351х9</t>
  </si>
  <si>
    <t>351х10</t>
  </si>
  <si>
    <t>351х16</t>
  </si>
  <si>
    <t>351х20</t>
  </si>
  <si>
    <t>351х25</t>
  </si>
  <si>
    <t>351х30</t>
  </si>
  <si>
    <t>402х10</t>
  </si>
  <si>
    <t>402х16</t>
  </si>
  <si>
    <t>402х20</t>
  </si>
  <si>
    <t>402х30</t>
  </si>
  <si>
    <t>402х32</t>
  </si>
  <si>
    <t>299х25</t>
  </si>
  <si>
    <t>15х2</t>
  </si>
  <si>
    <t>16х3,5</t>
  </si>
  <si>
    <t>426х22</t>
  </si>
  <si>
    <t>73х9</t>
  </si>
  <si>
    <t>114х6,5</t>
  </si>
  <si>
    <t>60х7</t>
  </si>
  <si>
    <t>73х3,5</t>
  </si>
  <si>
    <t>108х11</t>
  </si>
  <si>
    <t>35х6</t>
  </si>
  <si>
    <t>50х2</t>
  </si>
  <si>
    <t>426х32</t>
  </si>
  <si>
    <t>35х5</t>
  </si>
  <si>
    <t>35х2</t>
  </si>
  <si>
    <t>35х3</t>
  </si>
  <si>
    <t xml:space="preserve">114х11 </t>
  </si>
  <si>
    <t>299х32</t>
  </si>
  <si>
    <t>27х2,5</t>
  </si>
  <si>
    <t>299х36</t>
  </si>
  <si>
    <t>299х40</t>
  </si>
  <si>
    <t>299х45</t>
  </si>
  <si>
    <t>273х22</t>
  </si>
  <si>
    <t>15х1,5</t>
  </si>
  <si>
    <t>15х2,5</t>
  </si>
  <si>
    <t>15х4</t>
  </si>
  <si>
    <t>48х2,5</t>
  </si>
  <si>
    <t>50х2,5</t>
  </si>
  <si>
    <t>48,3х4,5</t>
  </si>
  <si>
    <t>70х9</t>
  </si>
  <si>
    <t>14х3,5</t>
  </si>
  <si>
    <t>114х5,5</t>
  </si>
  <si>
    <t>245х50</t>
  </si>
  <si>
    <t>194х40</t>
  </si>
  <si>
    <t>140х7</t>
  </si>
  <si>
    <t>530х12</t>
  </si>
  <si>
    <t>76х9</t>
  </si>
  <si>
    <t>351х22</t>
  </si>
  <si>
    <t>351х32</t>
  </si>
  <si>
    <t>377х18</t>
  </si>
  <si>
    <t>168х18</t>
  </si>
  <si>
    <t>351х36</t>
  </si>
  <si>
    <t>245х35</t>
  </si>
  <si>
    <t>377х50</t>
  </si>
  <si>
    <t>245х18</t>
  </si>
  <si>
    <t>377х40</t>
  </si>
  <si>
    <t>426х40</t>
  </si>
  <si>
    <t>426х50</t>
  </si>
  <si>
    <t>351х40</t>
  </si>
  <si>
    <t>351х45</t>
  </si>
  <si>
    <t>351х50</t>
  </si>
  <si>
    <t>121х9</t>
  </si>
  <si>
    <t>108х30</t>
  </si>
  <si>
    <t>159х40</t>
  </si>
  <si>
    <t>377х36</t>
  </si>
  <si>
    <t>60х5,5</t>
  </si>
  <si>
    <t>95х28</t>
  </si>
  <si>
    <t>114х30</t>
  </si>
  <si>
    <t>83х22</t>
  </si>
  <si>
    <t>180х45</t>
  </si>
  <si>
    <t>76х20</t>
  </si>
  <si>
    <t>127х35</t>
  </si>
  <si>
    <t>133х36</t>
  </si>
  <si>
    <t>219х50</t>
  </si>
  <si>
    <t>219х55</t>
  </si>
  <si>
    <t>245х7</t>
  </si>
  <si>
    <t>159х26</t>
  </si>
  <si>
    <t>351х14</t>
  </si>
  <si>
    <t>140х6,5</t>
  </si>
  <si>
    <t>402х22</t>
  </si>
  <si>
    <t>351х28</t>
  </si>
  <si>
    <t>273х40</t>
  </si>
  <si>
    <t>273х45</t>
  </si>
  <si>
    <t>273х50</t>
  </si>
  <si>
    <t>325х40</t>
  </si>
  <si>
    <t>325х45</t>
  </si>
  <si>
    <t>325х50</t>
  </si>
  <si>
    <t>70х18</t>
  </si>
  <si>
    <t>70х20</t>
  </si>
  <si>
    <t>402х14</t>
  </si>
  <si>
    <t>402х18</t>
  </si>
  <si>
    <t>402х25</t>
  </si>
  <si>
    <t>402х28</t>
  </si>
  <si>
    <t>299х50</t>
  </si>
  <si>
    <t>530х16</t>
  </si>
  <si>
    <t>530х25</t>
  </si>
  <si>
    <t>377х28</t>
  </si>
  <si>
    <t>426х28</t>
  </si>
  <si>
    <t>450х25</t>
  </si>
  <si>
    <t>508х16</t>
  </si>
  <si>
    <t>508х20</t>
  </si>
  <si>
    <t>508х36</t>
  </si>
  <si>
    <t>32х1,5</t>
  </si>
  <si>
    <t>402х36</t>
  </si>
  <si>
    <t>73х20</t>
  </si>
  <si>
    <t>102х28</t>
  </si>
  <si>
    <t>299х35</t>
  </si>
  <si>
    <t>426х35</t>
  </si>
  <si>
    <t>508х25</t>
  </si>
  <si>
    <t>508х32</t>
  </si>
  <si>
    <t>530х20</t>
  </si>
  <si>
    <t>299х14</t>
  </si>
  <si>
    <t>10х1,6</t>
  </si>
  <si>
    <t>15х2,8</t>
  </si>
  <si>
    <t>16х1,6</t>
  </si>
  <si>
    <t>17х3</t>
  </si>
  <si>
    <t>19х2</t>
  </si>
  <si>
    <t>24х2</t>
  </si>
  <si>
    <t>32х3,2</t>
  </si>
  <si>
    <t>89х11</t>
  </si>
  <si>
    <t>10г2</t>
  </si>
  <si>
    <t>17х2</t>
  </si>
  <si>
    <t>17х1,5</t>
  </si>
  <si>
    <t>42х2</t>
  </si>
  <si>
    <t>15х1</t>
  </si>
  <si>
    <t>114х13</t>
  </si>
  <si>
    <t>60,3х5</t>
  </si>
  <si>
    <t>13х2,5</t>
  </si>
  <si>
    <t>13х3,5</t>
  </si>
  <si>
    <t>530х30</t>
  </si>
  <si>
    <t>402х9</t>
  </si>
  <si>
    <t>Склад, м</t>
  </si>
  <si>
    <t>Цена руб/тн с НДС</t>
  </si>
  <si>
    <t>Цена руб/м  с НДС</t>
  </si>
  <si>
    <t>377х60</t>
  </si>
  <si>
    <t>273х60</t>
  </si>
  <si>
    <t>299х60</t>
  </si>
  <si>
    <t>299х70</t>
  </si>
  <si>
    <t>325х70</t>
  </si>
  <si>
    <t>377х45</t>
  </si>
  <si>
    <t>402х40</t>
  </si>
  <si>
    <t>402х45</t>
  </si>
  <si>
    <t>402х50</t>
  </si>
  <si>
    <t>245х60</t>
  </si>
  <si>
    <t>273х35</t>
  </si>
  <si>
    <t>325х60</t>
  </si>
  <si>
    <t>377х70</t>
  </si>
  <si>
    <t>426х45</t>
  </si>
  <si>
    <t>450х20</t>
  </si>
  <si>
    <t>508х30</t>
  </si>
  <si>
    <t>Цена руб/тн с НДС (Екатеринбург)</t>
  </si>
  <si>
    <t>Цена руб/тн с НДС (Москва)</t>
  </si>
  <si>
    <t>20А</t>
  </si>
  <si>
    <t>21х1,5</t>
  </si>
  <si>
    <t>21х2</t>
  </si>
  <si>
    <t>21х2,5</t>
  </si>
  <si>
    <t>152х28</t>
  </si>
  <si>
    <t>57х4,5</t>
  </si>
  <si>
    <t>21х3,5</t>
  </si>
  <si>
    <t>70х2</t>
  </si>
  <si>
    <t>508х10</t>
  </si>
  <si>
    <t>508х12</t>
  </si>
  <si>
    <t>26х3</t>
  </si>
  <si>
    <t>108х3</t>
  </si>
  <si>
    <t>351х60</t>
  </si>
  <si>
    <t>130х7</t>
  </si>
  <si>
    <t>325х11</t>
  </si>
  <si>
    <t>146х7</t>
  </si>
  <si>
    <t>426х60</t>
  </si>
  <si>
    <t>450х30</t>
  </si>
  <si>
    <t>450х40</t>
  </si>
  <si>
    <t>450х50</t>
  </si>
  <si>
    <t>450х60</t>
  </si>
  <si>
    <t>457х8</t>
  </si>
  <si>
    <t>457х9</t>
  </si>
  <si>
    <t>457х12</t>
  </si>
  <si>
    <t>56х8</t>
  </si>
  <si>
    <t>299х80</t>
  </si>
  <si>
    <t>450х36</t>
  </si>
  <si>
    <t>457х10</t>
  </si>
  <si>
    <t>508х40</t>
  </si>
  <si>
    <t>299х65</t>
  </si>
  <si>
    <t>406х45</t>
  </si>
  <si>
    <t>325х26</t>
  </si>
  <si>
    <t>351х70</t>
  </si>
  <si>
    <t>377х15</t>
  </si>
  <si>
    <t>406х12</t>
  </si>
  <si>
    <t>406х18</t>
  </si>
  <si>
    <t>45х1,5</t>
  </si>
  <si>
    <t>402х60</t>
  </si>
  <si>
    <t>406х30</t>
  </si>
  <si>
    <t>406х22</t>
  </si>
  <si>
    <t>19х2,5</t>
  </si>
  <si>
    <t>406х35</t>
  </si>
  <si>
    <t>406х20</t>
  </si>
  <si>
    <t>406х16</t>
  </si>
  <si>
    <t>406х10</t>
  </si>
  <si>
    <t>406х25</t>
  </si>
  <si>
    <t>17375-2001</t>
  </si>
  <si>
    <t>38х3,2</t>
  </si>
  <si>
    <t>530х50</t>
  </si>
  <si>
    <t>25х7</t>
  </si>
  <si>
    <t>17Г1С</t>
  </si>
  <si>
    <t>38х5,5</t>
  </si>
  <si>
    <t>42х7</t>
  </si>
  <si>
    <t>ТУ14-3-1430-2007</t>
  </si>
  <si>
    <t>34х1</t>
  </si>
  <si>
    <t>273х70</t>
  </si>
  <si>
    <t>530х9</t>
  </si>
  <si>
    <t>530х100</t>
  </si>
  <si>
    <t>108х5,5</t>
  </si>
  <si>
    <t>508х50</t>
  </si>
  <si>
    <t>508х60</t>
  </si>
  <si>
    <t>530х45</t>
  </si>
  <si>
    <t>530х60</t>
  </si>
  <si>
    <t>Распродажа</t>
  </si>
  <si>
    <t>508х35</t>
  </si>
  <si>
    <t>76х7</t>
  </si>
  <si>
    <t>325х38</t>
  </si>
  <si>
    <t>450х10</t>
  </si>
  <si>
    <t>450х12</t>
  </si>
  <si>
    <t>450х14</t>
  </si>
  <si>
    <t>450х16</t>
  </si>
  <si>
    <t>457х14</t>
  </si>
  <si>
    <t>457х30</t>
  </si>
  <si>
    <t>457х50</t>
  </si>
  <si>
    <t>508х9</t>
  </si>
  <si>
    <t>508х14</t>
  </si>
  <si>
    <t>530х14</t>
  </si>
  <si>
    <t>457х20</t>
  </si>
  <si>
    <t>457х16</t>
  </si>
  <si>
    <t>630х10</t>
  </si>
  <si>
    <t>630х25</t>
  </si>
  <si>
    <t>457х40</t>
  </si>
  <si>
    <t>457х25</t>
  </si>
  <si>
    <t>530х36</t>
  </si>
  <si>
    <t>159х17</t>
  </si>
  <si>
    <t>219х22</t>
  </si>
  <si>
    <t>168х13</t>
  </si>
  <si>
    <t>19х1,5</t>
  </si>
  <si>
    <t>42х3,2</t>
  </si>
  <si>
    <t>325х24</t>
  </si>
  <si>
    <t>219х24</t>
  </si>
  <si>
    <t>168 х 25 нк7000/ПКФ</t>
  </si>
  <si>
    <t>146 х 8 нк9000/ПКФ</t>
  </si>
  <si>
    <t>273 х 16 нд/ПКФ</t>
  </si>
  <si>
    <t>51 х 6 нк6000/ПКФ</t>
  </si>
  <si>
    <t>16п х 2,7 мр3000/ПКФ</t>
  </si>
  <si>
    <t>76 х 12 нк8000/ПКФ</t>
  </si>
  <si>
    <t>83 х 12 нк8000/ПКФ</t>
  </si>
  <si>
    <t>32 х 8 нк6000/ПКФ</t>
  </si>
  <si>
    <t>38 х 8 нк6000/ПКФ</t>
  </si>
  <si>
    <t>325 х 8 нк10000/ПКФ</t>
  </si>
  <si>
    <t>121 х 8 нк8000/ПКФ</t>
  </si>
  <si>
    <t>146 х 6 нк9000/ПКФ</t>
  </si>
  <si>
    <t>20 х 2,5 нд/ПКФ</t>
  </si>
  <si>
    <t>89 х 8 нк7000/ПКФ</t>
  </si>
  <si>
    <t>45 х 3,5 нк9000/ПКФ</t>
  </si>
  <si>
    <t>48 х 10 нк6000/ПКФ</t>
  </si>
  <si>
    <t>219 х 36 нк5000/ПКФ</t>
  </si>
  <si>
    <t>14 х 3 нк6000/ПКФ</t>
  </si>
  <si>
    <t>180 х 8 нк9000/ПКФ</t>
  </si>
  <si>
    <t>19277-73</t>
  </si>
  <si>
    <t>34 х 3 мр6500/ПКФ</t>
  </si>
  <si>
    <t>40 х 3 нк9000/ПКФ</t>
  </si>
  <si>
    <t>133 х 13 нк8000/ПКФ</t>
  </si>
  <si>
    <t>133 х 16 нк8000/ПКФ</t>
  </si>
  <si>
    <t>20 х 2 нд/ПКФ</t>
  </si>
  <si>
    <t>18 х 2,5 нк6000/ПКФ</t>
  </si>
  <si>
    <t>194 х 12 нк9000/ПКФ</t>
  </si>
  <si>
    <t>73 х 14 нк6000/ПКФ</t>
  </si>
  <si>
    <t>114 х 9 нд/ПКФ</t>
  </si>
  <si>
    <t>89 х 7 нк8000/ПКФ</t>
  </si>
  <si>
    <t>45 х 9 кр3000/ПКФ</t>
  </si>
  <si>
    <t>65 х 10 кр3000/ПКФ</t>
  </si>
  <si>
    <t>60 х 4 нд/ПКФ</t>
  </si>
  <si>
    <t>100 х 4 од6000-7000/ПКФ</t>
  </si>
  <si>
    <t>114 х 5 нк9000/ПКФ</t>
  </si>
  <si>
    <t>168 х 10 нк9000/ПКФ</t>
  </si>
  <si>
    <t>140 х 8 нк9000/ПКФ</t>
  </si>
  <si>
    <t>168 х 6 нк9000/ПКФ</t>
  </si>
  <si>
    <t>51 х 5 нк9000/ПКФ</t>
  </si>
  <si>
    <t>38 х 3,5 нк9000/ПКФ</t>
  </si>
  <si>
    <t>83 х 8 нк8000/ПКФ</t>
  </si>
  <si>
    <t>108 х 12 нк6000/ПКФ</t>
  </si>
  <si>
    <t>32 х 3,2 нд/ПКФ</t>
  </si>
  <si>
    <t>25 х 2,5 нк9000/ПКФ</t>
  </si>
  <si>
    <t>57 х 10 нк8000/ПКФ</t>
  </si>
  <si>
    <t>73 х 16 нд/ПКФ</t>
  </si>
  <si>
    <t>73 х 19 нд/ПКФ</t>
  </si>
  <si>
    <t>102 х 6 нк9000/ПКФ</t>
  </si>
  <si>
    <t>114 х 4 нд/ПКФ</t>
  </si>
  <si>
    <t>114 х 4,5 нд/ПКФ</t>
  </si>
  <si>
    <t>25 х 2,5 нк6000/ПКФ</t>
  </si>
  <si>
    <t>95 х 20 нк6000/ПКФ</t>
  </si>
  <si>
    <t>146 х 36 нд/ПКФ</t>
  </si>
  <si>
    <t>15 х 2,8 нд/ПКФ</t>
  </si>
  <si>
    <t>60 х 6 нк11000/ПКФ</t>
  </si>
  <si>
    <t>159 х 12 нд/ПКФ</t>
  </si>
  <si>
    <t>28 х 4 нк9000/ПКФ</t>
  </si>
  <si>
    <t>89 х 3,5 нк9000/ПКФ</t>
  </si>
  <si>
    <t>20 х 3 од6000-7000/ПКФ</t>
  </si>
  <si>
    <t>114 х 8 нд/ПКФ</t>
  </si>
  <si>
    <t>152 х 18 мр5000/ПКФ</t>
  </si>
  <si>
    <t>108 х 5 нк8500/ПКФ</t>
  </si>
  <si>
    <t>32 х 3,5 нк9000/ПКФ</t>
  </si>
  <si>
    <t>38 х 3 нд/ПКФ</t>
  </si>
  <si>
    <t>325 х 12 нд/ПКФ</t>
  </si>
  <si>
    <t>60 х 12 нк8000/ПКФ</t>
  </si>
  <si>
    <t xml:space="preserve">29 х круг </t>
  </si>
  <si>
    <t>89 х 14 нк8000/ПКФ</t>
  </si>
  <si>
    <t>89 х 24 нк8000/ПКФ</t>
  </si>
  <si>
    <t>140 х 10 нд/ПКФ</t>
  </si>
  <si>
    <t>76 х 12 нк7000/ПКФ</t>
  </si>
  <si>
    <t>проволока х 2,5 нд/ПКФ</t>
  </si>
  <si>
    <t>159 х 18 нд/ПКФ</t>
  </si>
  <si>
    <t>11-2,5</t>
  </si>
  <si>
    <t>Отводы 720х11-2,5</t>
  </si>
  <si>
    <t>720 х 11-2,5 отвод</t>
  </si>
  <si>
    <t>114 х 5 нд/ПКФ</t>
  </si>
  <si>
    <t>168 х 6 нд/ПКФ</t>
  </si>
  <si>
    <t>219 х 8 нд/ПКФ</t>
  </si>
  <si>
    <t>32 х 5 нк8500/ПКФ</t>
  </si>
  <si>
    <t>76 х 14 нд/ПКФ</t>
  </si>
  <si>
    <t>95 х 12 нк7000/ПКФ</t>
  </si>
  <si>
    <t>108 х 12 нк8000/ПКФ</t>
  </si>
  <si>
    <t>219 х 16 нд/ПКФ</t>
  </si>
  <si>
    <t>203 х 32 нд/ПКФ</t>
  </si>
  <si>
    <t>60 х 3,5 нд/ПКФ</t>
  </si>
  <si>
    <t>60 х 4 нк11000/ПКФ</t>
  </si>
  <si>
    <t>20 х 2 нк6000/ПКФ</t>
  </si>
  <si>
    <t>42 х 10 нк6000/ПКФ</t>
  </si>
  <si>
    <t>426 х 9 нд/ПКФ</t>
  </si>
  <si>
    <t>299 х 36 нд/ПКФ</t>
  </si>
  <si>
    <t>426 х 16 нд/ПКФ</t>
  </si>
  <si>
    <t>51 х 4 нд/ПКФ</t>
  </si>
  <si>
    <t>159 х 6 нд/ПКФ</t>
  </si>
  <si>
    <t>108 х 16 нк7000/ПКФ</t>
  </si>
  <si>
    <t>22 х 3,5 нк6000/ПКФ</t>
  </si>
  <si>
    <t>76 х 18 нк7000/ПКФ</t>
  </si>
  <si>
    <t>95 х 5 нд/ПКФ</t>
  </si>
  <si>
    <t>108 х 5 нк8000/ПКФ</t>
  </si>
  <si>
    <t>194 х 32 нк6000/ПКФ</t>
  </si>
  <si>
    <t>89 х 12 нк8000/ПКФ</t>
  </si>
  <si>
    <t>12766.2-90 лента</t>
  </si>
  <si>
    <t>14963-78 проволока</t>
  </si>
  <si>
    <t>65С2ВА-Б-1-ХН</t>
  </si>
  <si>
    <t>377 х 20 нд/ПКФ</t>
  </si>
  <si>
    <t>273 х 18 нд/ПКФ</t>
  </si>
  <si>
    <t>73 х 6 нк7000/ПКФ</t>
  </si>
  <si>
    <t>89 х 4,5 нк9000/ПКФ</t>
  </si>
  <si>
    <t>180 х 28 нк7000/ПКФ</t>
  </si>
  <si>
    <t>70 х 6 нк8000/ПКФ</t>
  </si>
  <si>
    <t>76 х 8 нк8000/ПКФ</t>
  </si>
  <si>
    <t>95 х 8 нк8000/ПКФ</t>
  </si>
  <si>
    <t>95 х 10 нк8000/ПКФ</t>
  </si>
  <si>
    <t>159 х 20 нк8000/ПКФ</t>
  </si>
  <si>
    <t>159 х 6 нд</t>
  </si>
  <si>
    <t>133 х 6 нд/ПКФ</t>
  </si>
  <si>
    <t>38 х 2 нк6000/ПКФ</t>
  </si>
  <si>
    <t>48 х 6 нд/ПКФ</t>
  </si>
  <si>
    <t>140 х 20 нк7000/ПКФ</t>
  </si>
  <si>
    <t xml:space="preserve">26,5 х круг </t>
  </si>
  <si>
    <t>51 х 3 нк9000/ПКФ</t>
  </si>
  <si>
    <t>140 х 10 нк9000/ПКФ</t>
  </si>
  <si>
    <t>89 х 16 нк8000/ПКФ</t>
  </si>
  <si>
    <t>42 х 6 нб6000/ПКФ</t>
  </si>
  <si>
    <t>42 х 6 нк9000/ПКФ</t>
  </si>
  <si>
    <t>108 х 10 нк7000/ПКФ</t>
  </si>
  <si>
    <t>114 х 8 нк8000/ПКФ</t>
  </si>
  <si>
    <t>180 х 10 нк10000/ПКФ</t>
  </si>
  <si>
    <t>30 х 3 нк9000/ПКФ</t>
  </si>
  <si>
    <t>32 х 4 нк9000/ПКФ</t>
  </si>
  <si>
    <t>38 х 3 нк9000/ПКФ</t>
  </si>
  <si>
    <t>168 х 20 нк7000/ПКФ</t>
  </si>
  <si>
    <t>51 х 2,5 нк9000/ПКФ</t>
  </si>
  <si>
    <t>108 х 18 нк7000/ПКФ</t>
  </si>
  <si>
    <t>194 х 6 нк8000/ПКФ</t>
  </si>
  <si>
    <t>83 х 20 нк7000/ПКФ</t>
  </si>
  <si>
    <t>426 х 24 нд/ПКФ</t>
  </si>
  <si>
    <t>68 х 10 нк8000/ПКФ</t>
  </si>
  <si>
    <t>95 х 6 нк8000/ПКФ</t>
  </si>
  <si>
    <t>ТУ 14-3-1128</t>
  </si>
  <si>
    <t>426 х 12 нд/ПКФ</t>
  </si>
  <si>
    <t>114 х 8 нк7000/ПКФ</t>
  </si>
  <si>
    <t>121 х 28 нк7000/ПКФ</t>
  </si>
  <si>
    <t>127 х 18 нк8000/ПКФ</t>
  </si>
  <si>
    <t>159 х 7 нк8500/ПКФ</t>
  </si>
  <si>
    <t>127 х 25 мр5000/ПКФ</t>
  </si>
  <si>
    <t>108 х 8 нк8000/ПКФ</t>
  </si>
  <si>
    <t>25 х 2,8 нд/ПКФ</t>
  </si>
  <si>
    <t>10П</t>
  </si>
  <si>
    <t>10П х 1,5 мр6000/ПКФ</t>
  </si>
  <si>
    <t>38 х 3,2 нк9000/ПКФ</t>
  </si>
  <si>
    <t>60 х 14 нк8000/ПКФ</t>
  </si>
  <si>
    <t>168 х 8 нд/ПКФ</t>
  </si>
  <si>
    <t>219 х 25 нк7500/ПКФ</t>
  </si>
  <si>
    <t>60 х 3,5 нк9000/ПКФ</t>
  </si>
  <si>
    <t>108 х 7 мр6870</t>
  </si>
  <si>
    <t>38 х 5 нк9000/ПКФ</t>
  </si>
  <si>
    <t>70 х 10 нк7000/ПКФ</t>
  </si>
  <si>
    <t>194 х 6 нк9000/ПКФ</t>
  </si>
  <si>
    <t>32 х 3 нк9000/ПКФ</t>
  </si>
  <si>
    <t>114 х 6 нк9000/ПКФ</t>
  </si>
  <si>
    <t>63,5 х 6 нк8000/ПКФ</t>
  </si>
  <si>
    <t>50 х 3 нк9000/ПКФ</t>
  </si>
  <si>
    <t>51 х 4 нк9000/ПКФ</t>
  </si>
  <si>
    <t>38 х 6 нк9000/ПКФ</t>
  </si>
  <si>
    <t>20 х 4 нк6000/ПКФ</t>
  </si>
  <si>
    <t>168 х 14 нк7500/ПКФ</t>
  </si>
  <si>
    <t>10 х 1 нк6000/ПКФ</t>
  </si>
  <si>
    <t>45 х 10 нд/ПКФ</t>
  </si>
  <si>
    <t>48 х 8 нд/ПКФ</t>
  </si>
  <si>
    <t>42 х 3,5 нк9000/ПКФ</t>
  </si>
  <si>
    <t>219 х 30 нд/ПКФ</t>
  </si>
  <si>
    <t>325 х 10 нк10000/ПКФ</t>
  </si>
  <si>
    <t>140 х 8 мд5500/ПКФ</t>
  </si>
  <si>
    <t>73 х 10 нк8000/ПКФ</t>
  </si>
  <si>
    <t>102 х 8 нк7000/ПКФ</t>
  </si>
  <si>
    <t>102 х 16 нк7000/ПКФ</t>
  </si>
  <si>
    <t>60 х 3,2 нк9000/ПКФ</t>
  </si>
  <si>
    <t>127 х 14 нк8000/ПКФ</t>
  </si>
  <si>
    <t>42 х 5 нк9000/ПКФ</t>
  </si>
  <si>
    <t>45 х 4 нк9000/ПКФ</t>
  </si>
  <si>
    <t>45 х 5 нк6000/ПКФ</t>
  </si>
  <si>
    <t>48 х 3 нк9000/ПКФ</t>
  </si>
  <si>
    <t>57 х 6 нк8000/ПКФ</t>
  </si>
  <si>
    <t>36 х 5 нд</t>
  </si>
  <si>
    <t>40 х 2 нк6000/ПКФ</t>
  </si>
  <si>
    <t>17Г1С-У</t>
  </si>
  <si>
    <t>720 х 9 нд/ПКФ</t>
  </si>
  <si>
    <t>38 х 5 нк6000/ПКФ</t>
  </si>
  <si>
    <t>102 х 4 нк9000/ПКФ</t>
  </si>
  <si>
    <t>114 х 18 нд/ПКФ</t>
  </si>
  <si>
    <t>133 х 30 нк7000/ПКФ</t>
  </si>
  <si>
    <t>140 х 22 нк8000/ПКФ</t>
  </si>
  <si>
    <t>20 х 2,8 нд/ПКФ</t>
  </si>
  <si>
    <t>25 х 3,2 нд/ПКФ</t>
  </si>
  <si>
    <t>30 х 2 нк6000/ПКФ</t>
  </si>
  <si>
    <t>89 х 8 нк9000/ПКФ</t>
  </si>
  <si>
    <t>127 х 5 нк9000/ПКФ</t>
  </si>
  <si>
    <t>89 х 20 нк7000/ПКФ</t>
  </si>
  <si>
    <t>146 х 6 нк9400/ПКФ</t>
  </si>
  <si>
    <t>76 х 16 нк7000/ПКФ</t>
  </si>
  <si>
    <t>83 х 16 нк8000/ПКФ</t>
  </si>
  <si>
    <t>377 х 9 нд/ПКФ</t>
  </si>
  <si>
    <t>18 х 2 нк6000/ПКФ</t>
  </si>
  <si>
    <t>102 х 18 нк7000/ПКФ</t>
  </si>
  <si>
    <t>219 х 9 нд/ПКФ</t>
  </si>
  <si>
    <t>50 х 6 нк9000/ПКФ</t>
  </si>
  <si>
    <t>95 х 18 нк8000/ПКФ</t>
  </si>
  <si>
    <t>203 х 28 нк8000/ПКФ</t>
  </si>
  <si>
    <t>108 х 25 нк7000/ПКФ</t>
  </si>
  <si>
    <t>203 х 10 нк9000/ПКФ</t>
  </si>
  <si>
    <t>203 х 36 нд/ПКФ</t>
  </si>
  <si>
    <t>159 х 10 нд/ПКФ</t>
  </si>
  <si>
    <t>83 х 10 нк7000/ПКФ</t>
  </si>
  <si>
    <t>95 х 16 нк8000/ПКФ</t>
  </si>
  <si>
    <t>48 х 5 нк9000/ПКФ</t>
  </si>
  <si>
    <t>98Х18</t>
  </si>
  <si>
    <t>60 х 3,5 нк11000/ПКФ</t>
  </si>
  <si>
    <t>48,3 х 5 нк9000/ПКФ</t>
  </si>
  <si>
    <t>83 х 6 нк8000/ПКФ</t>
  </si>
  <si>
    <t>168 х 10 нд/ПКФ</t>
  </si>
  <si>
    <t>114 х 6 мр7300/ПКФ</t>
  </si>
  <si>
    <t>133 х 5 нк9000/ПКФ</t>
  </si>
  <si>
    <t>48,3 х 4 нк9000/ПКФ</t>
  </si>
  <si>
    <t>219 х 45 нд/ПКФ</t>
  </si>
  <si>
    <t>180 х 6 нк9000/ПКФ</t>
  </si>
  <si>
    <t>42 х 8 нк6000/ПКФ</t>
  </si>
  <si>
    <t>42 х 8 нк9000/ПКФ</t>
  </si>
  <si>
    <t>325 х 22 нд/ПКФ</t>
  </si>
  <si>
    <t>25 х 3 нк9000/ПКФ</t>
  </si>
  <si>
    <t>32 х 3 нк8000/ПКФ</t>
  </si>
  <si>
    <t>32 х 4 нк8000/ПКФ</t>
  </si>
  <si>
    <t>60 х 14 нд/ПКФ</t>
  </si>
  <si>
    <t>57 х 3 нк9000/ПКФ</t>
  </si>
  <si>
    <t>102 х 12 нк6000/ПКФ</t>
  </si>
  <si>
    <t>108 х 10 нк8000/ПКФ</t>
  </si>
  <si>
    <t>40 х 3 нд/ПКФ</t>
  </si>
  <si>
    <t>40 х 3,5 нд/ПКФ</t>
  </si>
  <si>
    <t>16п</t>
  </si>
  <si>
    <t>102 х 8 нк8000/ПКФ</t>
  </si>
  <si>
    <t>89 х 7 нк9000/ПКФ</t>
  </si>
  <si>
    <t>14 х 2 нк6000/ПКФ</t>
  </si>
  <si>
    <t>50 х 5 нк9000/ПКФ</t>
  </si>
  <si>
    <t>168 х 8 нк9000/ПКФ</t>
  </si>
  <si>
    <t>168 х 12 нк9000/ПКФ</t>
  </si>
  <si>
    <t>127 х 25 нк8000/ПКФ</t>
  </si>
  <si>
    <t>133 х 20 нк8000/ПКФ</t>
  </si>
  <si>
    <t>28 х 2,5 нк6000/ПКФ</t>
  </si>
  <si>
    <t>114 х 18 нк8000/ПКФ</t>
  </si>
  <si>
    <t>70 х 16 нк8000/ПКФ</t>
  </si>
  <si>
    <t>194 х 10 нк9000/ПКФ</t>
  </si>
  <si>
    <t>133 х 22 нк8000/ПКФ</t>
  </si>
  <si>
    <t>720 х 8 нд/ПКФ</t>
  </si>
  <si>
    <t>273 х 22 нд/ПКФ</t>
  </si>
  <si>
    <t>219 х 12 нк9000/ПКФ</t>
  </si>
  <si>
    <t>114 х 12 нд/ПКФ</t>
  </si>
  <si>
    <t>8 х 1 нд/ПКФ</t>
  </si>
  <si>
    <t>820х12</t>
  </si>
  <si>
    <t>820х12 х 530х10 тройник</t>
  </si>
  <si>
    <t>Тройник ОСТ 36-24-77</t>
  </si>
  <si>
    <t>Х20Н80-Н</t>
  </si>
  <si>
    <t xml:space="preserve">2 х 25 </t>
  </si>
  <si>
    <t>(пусто)</t>
  </si>
  <si>
    <t xml:space="preserve">24 х круг </t>
  </si>
  <si>
    <t>168 х 17 нк7000/ПКФ</t>
  </si>
  <si>
    <t>108 х 14 нд/ПКФ</t>
  </si>
  <si>
    <t>28 х 3,5 нк9000/ПКФ</t>
  </si>
  <si>
    <t>34 х 3 нк6500/ПКФ</t>
  </si>
  <si>
    <t>19277-73А</t>
  </si>
  <si>
    <t>38 х 3,5 нк8000/ПКФ</t>
  </si>
  <si>
    <t>89 х 9 мр5700/ПКФ</t>
  </si>
  <si>
    <t>180 х 6 нд/ПКФ</t>
  </si>
  <si>
    <t>102 х 12 нк8000/ПКФ</t>
  </si>
  <si>
    <t>146 х 22 нк7000/ПКФ</t>
  </si>
  <si>
    <t>63,5 х 12 нк8000/ПКФ</t>
  </si>
  <si>
    <t>48 х 8 нк9000/ПКФ</t>
  </si>
  <si>
    <t>45 х 1,5 нд/ПКФ</t>
  </si>
  <si>
    <t>70 х 8 нк8000/ПКФ</t>
  </si>
  <si>
    <t>146 х 10 нк9000/ПКФ</t>
  </si>
  <si>
    <t>14-3Р-50-2001</t>
  </si>
  <si>
    <t>25 х 2 мр5650</t>
  </si>
  <si>
    <t>63,5 х 1,5 нб6000</t>
  </si>
  <si>
    <t>57 х 3 нд/ПКФ</t>
  </si>
  <si>
    <t>63,5 х 10 нк7500/ПКФ</t>
  </si>
  <si>
    <t>35</t>
  </si>
  <si>
    <t>Диаметр1</t>
  </si>
  <si>
    <t>426 х 20 нд/ПКФ</t>
  </si>
  <si>
    <t>12 х 3 нк6000/ПКФ</t>
  </si>
  <si>
    <t>48 х 4 нк9000/ПКФ</t>
  </si>
  <si>
    <t>102 х 5 нк9000/ПКФ</t>
  </si>
  <si>
    <t>121 х 25 нк7000/ПКФ</t>
  </si>
  <si>
    <t>133 х 4 нд/ПКФ</t>
  </si>
  <si>
    <t>133 х 5 нд/ПКФ</t>
  </si>
  <si>
    <t>146 х 16 нк7000/ПКФ</t>
  </si>
  <si>
    <t>108 х 6 нк8000/ПКФ</t>
  </si>
  <si>
    <t>133 х 6 нк8000/ПКФ</t>
  </si>
  <si>
    <t>351 х 36 нд/ПКФ</t>
  </si>
  <si>
    <t>114 х 12 нк7000/ПКФ</t>
  </si>
  <si>
    <t>проволока</t>
  </si>
  <si>
    <t>159 х 12 нк9000/ПКФ</t>
  </si>
  <si>
    <t>20 х 3 нк6000/ПКФ</t>
  </si>
  <si>
    <t>22 х 3 нк6000/ПКФ</t>
  </si>
  <si>
    <t>32 х 3,5 нк8000/ПКФ</t>
  </si>
  <si>
    <t>20Х</t>
  </si>
  <si>
    <t>16 х 2 мр4500/ПКФ</t>
  </si>
  <si>
    <t>45 х 3 нк9000/ПКФ</t>
  </si>
  <si>
    <t>50 х 5 нк6000/ПКФ</t>
  </si>
  <si>
    <t>32 х 6 нк9000/ПКФ</t>
  </si>
  <si>
    <t>114 х 6 нк8000/ПКФ</t>
  </si>
  <si>
    <t>121 х 6 нк8000/ПКФ</t>
  </si>
  <si>
    <t>68 х 16 нк7000/ПКФ</t>
  </si>
  <si>
    <t>127 х 8 нк8000/ПКФ</t>
  </si>
  <si>
    <t>121 х 12 нк8000/ПКФ</t>
  </si>
  <si>
    <t>95 х 22 нд/ПКФ</t>
  </si>
  <si>
    <t>76 х 10 нк8000/ПКФ</t>
  </si>
  <si>
    <t>140 х 6 нк9000/ПКФ</t>
  </si>
  <si>
    <t>114 х 6 нд</t>
  </si>
  <si>
    <t>550-75</t>
  </si>
  <si>
    <t>15Х5М</t>
  </si>
  <si>
    <t>114 х 6 нд/ПКФ</t>
  </si>
  <si>
    <t>73 х 12 нк8000/ПКФ</t>
  </si>
  <si>
    <t>12 х 2,5 ндПКФ</t>
  </si>
  <si>
    <t xml:space="preserve">20 х круг </t>
  </si>
  <si>
    <t>8639-82</t>
  </si>
  <si>
    <t>168 х 7 нк8000/ПКФ</t>
  </si>
  <si>
    <t>20 х 20 х 2 нд/ПКФ</t>
  </si>
  <si>
    <t>108 х 8 нд/ПКФ</t>
  </si>
  <si>
    <t>76 х 3,5 нк9000/ПКФ</t>
  </si>
  <si>
    <t>108 х 6 нк9000/ПКФ</t>
  </si>
  <si>
    <t>28 х 2 нк6000/ПКФ</t>
  </si>
  <si>
    <t>13ХФА</t>
  </si>
  <si>
    <t>40 х 4 нк9000/ПКФ</t>
  </si>
  <si>
    <t>40 х 6 нд/ПКФ</t>
  </si>
  <si>
    <t>40Х</t>
  </si>
  <si>
    <t>426 х 10 нд/ПКФ</t>
  </si>
  <si>
    <t>45</t>
  </si>
  <si>
    <t>16 х 4 нк6000/ПКФ</t>
  </si>
  <si>
    <t>273 х 10 нд/ПКФ</t>
  </si>
  <si>
    <t>25 х 1 нд</t>
  </si>
  <si>
    <t>18 х 4 нк6000/ПКФ</t>
  </si>
  <si>
    <t>22 х 2,5 нк6000/ПКФ</t>
  </si>
  <si>
    <t>30 х 7 нб6000/ПКФ</t>
  </si>
  <si>
    <t>48 х 3,5 нк9000/ПКФ</t>
  </si>
  <si>
    <t>54 х 5 мр6000/ПКФ</t>
  </si>
  <si>
    <t>50 х 10 нк6000/ПКФ</t>
  </si>
  <si>
    <t>89 х 4 нк9000/ПКФ</t>
  </si>
  <si>
    <t>42 х 3 нк9000/ПКФ</t>
  </si>
  <si>
    <t>159 х 5 нк9000/ПКФ</t>
  </si>
  <si>
    <t>127 х 6 нк8000/ПКФ</t>
  </si>
  <si>
    <t>63,5 х 8 нк8000/ПКФ</t>
  </si>
  <si>
    <t>60 х 6 нк9000/ПКФ</t>
  </si>
  <si>
    <t>133 х 8 нк8000/ПКФ</t>
  </si>
  <si>
    <t>219 х 6 нд/ПКФ</t>
  </si>
  <si>
    <t>32 х 4,5 нк9000/ПКФ</t>
  </si>
  <si>
    <t>219 х 6 8000-10000/ПКФ</t>
  </si>
  <si>
    <t>63,5 х 6 мр8600/ПКФ</t>
  </si>
  <si>
    <t>25 х 2 нк6000/ПКФ</t>
  </si>
  <si>
    <t>102 х 13 нк7000/ПКФ</t>
  </si>
  <si>
    <t>140 х 20 нк8000/ПКФ</t>
  </si>
  <si>
    <t>194 х 8 нк9000/ПКФ</t>
  </si>
  <si>
    <t>325 х 20 нд/ПКФ</t>
  </si>
  <si>
    <t>89 х 22 нк8000/ПКФ</t>
  </si>
  <si>
    <t>108 х 16 нк8000/ПКФ</t>
  </si>
  <si>
    <t>28 х 4,5 нк9000/ПКФ</t>
  </si>
  <si>
    <t>16 х 4 од6000-7000/ПКФ</t>
  </si>
  <si>
    <t>28 х 3 нк6000/ПКФ</t>
  </si>
  <si>
    <t>89 х 18 нк8000/ПКФ</t>
  </si>
  <si>
    <t>12 х 2 нк6000/ПКФ</t>
  </si>
  <si>
    <t>70 х 5 нк8000/ПКФ</t>
  </si>
  <si>
    <t>127 х 5 нк8000/ПКФ</t>
  </si>
  <si>
    <t>273 х 20 нд/ПКФ</t>
  </si>
  <si>
    <t>42 х 4 нк9000/ПКФ</t>
  </si>
  <si>
    <t>76 х 4 нк9000/ПКФ</t>
  </si>
  <si>
    <t>76 х 6 нк9000/ПКФ</t>
  </si>
  <si>
    <t>57 х 4 нк9000/ПКФ</t>
  </si>
  <si>
    <t>57 х 5 нк9000/ПКФ</t>
  </si>
  <si>
    <t>Сталь</t>
  </si>
  <si>
    <t>ГОСТ, ТУ</t>
  </si>
  <si>
    <t>Где</t>
  </si>
  <si>
    <t>Общий итог</t>
  </si>
  <si>
    <t>Свобода</t>
  </si>
  <si>
    <t>108 х 4 нк9000/ПКФ</t>
  </si>
  <si>
    <t xml:space="preserve">База </t>
  </si>
  <si>
    <t>круг</t>
  </si>
  <si>
    <t>57 х 12 нк8000/ПКФ</t>
  </si>
  <si>
    <t>28 х 5 нк9000/ПКФ</t>
  </si>
  <si>
    <t>Стенка</t>
  </si>
  <si>
    <t>1208-90</t>
  </si>
  <si>
    <t>108 х 20 нк7000/ПКФ</t>
  </si>
  <si>
    <t>90 х 12,5 нд</t>
  </si>
  <si>
    <t>бронза</t>
  </si>
  <si>
    <t>55 х 10 нд</t>
  </si>
  <si>
    <t>8734-75</t>
  </si>
  <si>
    <t>8732-78</t>
  </si>
  <si>
    <t>09Г2С</t>
  </si>
  <si>
    <t xml:space="preserve">114 х 5 </t>
  </si>
  <si>
    <t>273 х 8 нд/ПКФ</t>
  </si>
  <si>
    <t>159 х 6 нк9000/ПКФ</t>
  </si>
  <si>
    <t>219 х 8 нк9000/ПКФ</t>
  </si>
  <si>
    <t>159 х 8 нк9000/ПКФ</t>
  </si>
  <si>
    <t>Данные</t>
  </si>
  <si>
    <t xml:space="preserve"> Бронь</t>
  </si>
  <si>
    <t>57 х 6 нк9000/ПКФ</t>
  </si>
  <si>
    <t>ТУ 14-3-190-2004</t>
  </si>
  <si>
    <t>89 х 5 нк9000/ПКФ</t>
  </si>
  <si>
    <t>203 х 8 нк9000/ПКФ</t>
  </si>
  <si>
    <t>57 х 3,5 нк9000/ПКФ</t>
  </si>
  <si>
    <t>108 х 5 нк9000/ПКФ</t>
  </si>
  <si>
    <t>159 х 10 нк9000/ПКФ</t>
  </si>
  <si>
    <t>133 х 6 нк9000/ПКФ</t>
  </si>
  <si>
    <t>32 х 5 нк9000/ПКФ</t>
  </si>
  <si>
    <t>63,5 х 4,5 мр8600/ПКФ</t>
  </si>
  <si>
    <t>159 х 12 нд/лук</t>
  </si>
  <si>
    <t>10</t>
  </si>
  <si>
    <t>377 х 10 нд/ПКФ</t>
  </si>
  <si>
    <t>273 х 12 нд/ПКФ</t>
  </si>
  <si>
    <t>219 х 10 нк9000/ПКФ</t>
  </si>
  <si>
    <t>114 х 5 нк8000/ПКФ</t>
  </si>
  <si>
    <t>89 х 6 нк9000/ПКФ</t>
  </si>
  <si>
    <t>ТУ14-3Р-1128</t>
  </si>
  <si>
    <t>73 х 6 нк8000/ПКФ</t>
  </si>
  <si>
    <t>73 х 12 нк7500/ПКФ</t>
  </si>
  <si>
    <t>76 х 10 од5800-5900/ПКФ</t>
  </si>
  <si>
    <t>10 х 2 нк6000/ПКФ</t>
  </si>
  <si>
    <t>16 х 2 нк6000/ПКФ</t>
  </si>
  <si>
    <t>16 х 2,5 нк6000/ПКФ</t>
  </si>
  <si>
    <t>140 х 5 нк9000/ПКФ</t>
  </si>
  <si>
    <t>168 х 16 нк7000/ПКФ</t>
  </si>
  <si>
    <t>102 х 18 нк7500/ПКФ</t>
  </si>
  <si>
    <t>102 х 18 нк8000/ПКФ</t>
  </si>
  <si>
    <t>127 х 30 нк7000/ПКФ</t>
  </si>
  <si>
    <t>38 х 1,5 мр6000/ПКФ</t>
  </si>
  <si>
    <t>20295</t>
  </si>
  <si>
    <t>171С-УК52</t>
  </si>
  <si>
    <t>60 х 4 нк9000/ПКФ</t>
  </si>
  <si>
    <t>76 х 5 нк9000/ПКФ</t>
  </si>
  <si>
    <t>219 х 20 нк8000/ПКФ</t>
  </si>
  <si>
    <t>28 х 3 нк9000/ПКФ</t>
  </si>
  <si>
    <t>38 х 4 нк11000/ПКФ</t>
  </si>
  <si>
    <t>42 х 5 нд/ПКФ</t>
  </si>
  <si>
    <t>159 х 4,5 нк9000/ПКФ</t>
  </si>
  <si>
    <t>38 х 4 нк9000/ПКФ</t>
  </si>
  <si>
    <t>159 х 7 нк10000/ПКФ</t>
  </si>
  <si>
    <t>127 х 12 нк7000/ПКФ</t>
  </si>
  <si>
    <t>180 х 30 нк8000/ПКФ</t>
  </si>
  <si>
    <t>159 х 4,5 нд/ПКФ</t>
  </si>
  <si>
    <t>159 х 8 нд/ПКФ</t>
  </si>
  <si>
    <t>89 х 5 нд/ПКФ</t>
  </si>
  <si>
    <t>57 х 8 нк8000/ПКФ</t>
  </si>
  <si>
    <t>60 х 5 нк9000/ПКФ</t>
  </si>
  <si>
    <t>30 х 3 нк6000/ПКФ</t>
  </si>
  <si>
    <t>60 х 8 нк8000/ПКФ</t>
  </si>
  <si>
    <t>60 х 10 нк8000/ПКФ</t>
  </si>
  <si>
    <t>108 х 4,5 нк9000/ПКФ</t>
  </si>
  <si>
    <t>89 х 5 нк8000/ПКФ</t>
  </si>
  <si>
    <t>102 х 10 нк6000/ПКФ</t>
  </si>
  <si>
    <t>127 х 8 нк7500/ПКФ</t>
  </si>
  <si>
    <t>89 х 10 нк8000/ПКФ</t>
  </si>
  <si>
    <t>146 х 5 нк9000/ПКФ</t>
  </si>
  <si>
    <t>г/к 2сорт. ТУ 14-3Р-1430-2007</t>
  </si>
  <si>
    <t>140 х 5 нд/ПКФ</t>
  </si>
  <si>
    <t>108 х 12 нд/ПКФ</t>
  </si>
  <si>
    <t>38ХС</t>
  </si>
  <si>
    <t>159 х 7 нд/ПКФ</t>
  </si>
  <si>
    <t>30ХГСА</t>
  </si>
  <si>
    <t>25 х 5 нд/ПКФ</t>
  </si>
  <si>
    <t>32 х 2,5 нк6000/ПКФ</t>
  </si>
  <si>
    <t>48 х 2 нк6000/ПКФ</t>
  </si>
  <si>
    <t>219 х 20 нк9000/ПКФ</t>
  </si>
  <si>
    <t>32 х 2 нк6000/ПКФ</t>
  </si>
  <si>
    <t>114 х 10 нк8000/ПКФ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</si>
</sst>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%"/>
    <numFmt numFmtId="181" formatCode="000000"/>
    <numFmt numFmtId="182" formatCode="0.00000"/>
    <numFmt numFmtId="183" formatCode="[$-FC19]d\ mmmm\ yyyy\ &quot;г.&quot;"/>
    <numFmt numFmtId="184" formatCode="0.000000"/>
    <numFmt numFmtId="185" formatCode="0.0000000"/>
    <numFmt numFmtId="186" formatCode="#,##0.00&quot;р.&quot;"/>
    <numFmt numFmtId="187" formatCode="0.00000000"/>
    <numFmt numFmtId="188" formatCode="#,##0.0"/>
    <numFmt numFmtId="189" formatCode="#,##0.0000"/>
  </numFmts>
  <fonts count="72">
    <font>
      <sz val="10"/>
      <name val="Arial Cyr"/>
      <family val="0"/>
    </font>
    <font>
      <b/>
      <i/>
      <sz val="12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b/>
      <i/>
      <sz val="13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0"/>
      <color indexed="10"/>
      <name val="Times New Roman"/>
      <family val="1"/>
    </font>
    <font>
      <b/>
      <i/>
      <sz val="11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sz val="9"/>
      <color indexed="10"/>
      <name val="Times New Roman"/>
      <family val="1"/>
    </font>
    <font>
      <b/>
      <sz val="9"/>
      <color indexed="30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14"/>
      <name val="Arial"/>
      <family val="0"/>
    </font>
    <font>
      <b/>
      <i/>
      <sz val="14"/>
      <name val="Arial Cyr"/>
      <family val="0"/>
    </font>
    <font>
      <sz val="13"/>
      <name val="Arial Cyr"/>
      <family val="0"/>
    </font>
    <font>
      <b/>
      <sz val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  <font>
      <b/>
      <sz val="9"/>
      <color rgb="FF0066FF"/>
      <name val="Times New Roman"/>
      <family val="1"/>
    </font>
    <font>
      <sz val="9"/>
      <color rgb="FFFF0000"/>
      <name val="Times New Roman"/>
      <family val="1"/>
    </font>
    <font>
      <b/>
      <sz val="9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2" fontId="0" fillId="0" borderId="0">
      <alignment shrinkToFit="1"/>
      <protection/>
    </xf>
    <xf numFmtId="0" fontId="6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2" fontId="9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72" fontId="2" fillId="33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1" fontId="19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49" fontId="1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82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/>
    </xf>
    <xf numFmtId="172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172" fontId="68" fillId="0" borderId="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179" fontId="2" fillId="0" borderId="11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/>
    </xf>
    <xf numFmtId="0" fontId="71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/>
    </xf>
    <xf numFmtId="172" fontId="2" fillId="34" borderId="10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 vertical="center"/>
    </xf>
    <xf numFmtId="3" fontId="68" fillId="0" borderId="10" xfId="0" applyNumberFormat="1" applyFont="1" applyFill="1" applyBorder="1" applyAlignment="1">
      <alignment horizontal="center"/>
    </xf>
    <xf numFmtId="3" fontId="68" fillId="34" borderId="10" xfId="0" applyNumberFormat="1" applyFont="1" applyFill="1" applyBorder="1" applyAlignment="1">
      <alignment horizontal="center"/>
    </xf>
    <xf numFmtId="172" fontId="68" fillId="0" borderId="10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3" fontId="68" fillId="0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172" fontId="68" fillId="0" borderId="14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172" fontId="13" fillId="0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/>
    </xf>
    <xf numFmtId="179" fontId="2" fillId="0" borderId="10" xfId="0" applyNumberFormat="1" applyFont="1" applyFill="1" applyBorder="1" applyAlignment="1">
      <alignment horizontal="center"/>
    </xf>
    <xf numFmtId="174" fontId="10" fillId="0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21" fillId="8" borderId="10" xfId="0" applyFont="1" applyFill="1" applyBorder="1" applyAlignment="1">
      <alignment horizontal="center" vertical="center"/>
    </xf>
    <xf numFmtId="0" fontId="21" fillId="12" borderId="10" xfId="0" applyFont="1" applyFill="1" applyBorder="1" applyAlignment="1">
      <alignment horizontal="center" vertical="center"/>
    </xf>
    <xf numFmtId="2" fontId="45" fillId="0" borderId="16" xfId="53" applyFont="1" applyBorder="1" applyAlignment="1">
      <alignment horizontal="center" shrinkToFit="1"/>
      <protection/>
    </xf>
    <xf numFmtId="2" fontId="45" fillId="0" borderId="17" xfId="53" applyFont="1" applyBorder="1" applyAlignment="1">
      <alignment horizontal="center" shrinkToFit="1"/>
      <protection/>
    </xf>
    <xf numFmtId="2" fontId="45" fillId="0" borderId="16" xfId="53" applyFont="1" applyBorder="1" applyAlignment="1">
      <alignment horizontal="center" shrinkToFit="1"/>
      <protection/>
    </xf>
    <xf numFmtId="2" fontId="46" fillId="0" borderId="18" xfId="53" applyFont="1" applyBorder="1" applyAlignment="1">
      <alignment horizontal="center" shrinkToFit="1"/>
      <protection/>
    </xf>
    <xf numFmtId="2" fontId="47" fillId="0" borderId="16" xfId="53" applyFont="1" applyBorder="1" applyAlignment="1">
      <alignment horizontal="center" vertical="center" shrinkToFit="1"/>
      <protection/>
    </xf>
    <xf numFmtId="2" fontId="48" fillId="0" borderId="19" xfId="53" applyFont="1" applyBorder="1" applyAlignment="1">
      <alignment horizontal="centerContinuous" vertical="center" shrinkToFit="1"/>
      <protection/>
    </xf>
    <xf numFmtId="2" fontId="48" fillId="0" borderId="16" xfId="53" applyFont="1" applyBorder="1" applyAlignment="1">
      <alignment horizontal="center" vertical="center" wrapText="1" shrinkToFit="1"/>
      <protection/>
    </xf>
    <xf numFmtId="2" fontId="48" fillId="0" borderId="16" xfId="53" applyFont="1" applyBorder="1" applyAlignment="1">
      <alignment horizontal="center" vertical="justify" wrapText="1" shrinkToFit="1"/>
      <protection/>
    </xf>
    <xf numFmtId="2" fontId="48" fillId="0" borderId="16" xfId="53" applyNumberFormat="1" applyFont="1" applyBorder="1" applyAlignment="1">
      <alignment horizontal="center" vertical="center" wrapText="1" shrinkToFit="1"/>
      <protection/>
    </xf>
    <xf numFmtId="172" fontId="48" fillId="0" borderId="10" xfId="53" applyNumberFormat="1" applyFont="1" applyFill="1" applyBorder="1" applyAlignment="1" applyProtection="1">
      <alignment horizontal="center" vertical="center"/>
      <protection/>
    </xf>
    <xf numFmtId="172" fontId="48" fillId="0" borderId="10" xfId="53" applyNumberFormat="1" applyFont="1" applyFill="1" applyBorder="1" applyAlignment="1" applyProtection="1">
      <alignment horizontal="center"/>
      <protection/>
    </xf>
    <xf numFmtId="173" fontId="46" fillId="0" borderId="16" xfId="53" applyNumberFormat="1" applyFont="1" applyBorder="1" applyAlignment="1">
      <alignment horizontal="center" shrinkToFit="1"/>
      <protection/>
    </xf>
    <xf numFmtId="49" fontId="46" fillId="0" borderId="16" xfId="53" applyNumberFormat="1" applyFont="1" applyBorder="1" applyAlignment="1">
      <alignment horizontal="center" shrinkToFit="1"/>
      <protection/>
    </xf>
    <xf numFmtId="2" fontId="46" fillId="0" borderId="16" xfId="53" applyFont="1" applyBorder="1" applyAlignment="1">
      <alignment horizontal="center" shrinkToFit="1"/>
      <protection/>
    </xf>
    <xf numFmtId="172" fontId="45" fillId="0" borderId="10" xfId="53" applyNumberFormat="1" applyFont="1" applyFill="1" applyBorder="1" applyAlignment="1" applyProtection="1">
      <alignment horizontal="center"/>
      <protection/>
    </xf>
    <xf numFmtId="2" fontId="49" fillId="0" borderId="16" xfId="53" applyFont="1" applyBorder="1" applyAlignment="1">
      <alignment horizontal="center" shrinkToFit="1"/>
      <protection/>
    </xf>
    <xf numFmtId="172" fontId="50" fillId="0" borderId="10" xfId="53" applyNumberFormat="1" applyFont="1" applyFill="1" applyBorder="1" applyAlignment="1" applyProtection="1">
      <alignment horizontal="center"/>
      <protection/>
    </xf>
    <xf numFmtId="172" fontId="49" fillId="0" borderId="10" xfId="53" applyNumberFormat="1" applyFont="1" applyFill="1" applyBorder="1" applyAlignment="1" applyProtection="1">
      <alignment horizontal="center"/>
      <protection/>
    </xf>
    <xf numFmtId="2" fontId="49" fillId="0" borderId="20" xfId="53" applyFont="1" applyBorder="1" applyAlignment="1">
      <alignment horizontal="center" shrinkToFit="1"/>
      <protection/>
    </xf>
    <xf numFmtId="2" fontId="46" fillId="0" borderId="20" xfId="53" applyFont="1" applyBorder="1" applyAlignment="1">
      <alignment horizontal="center" shrinkToFit="1"/>
      <protection/>
    </xf>
    <xf numFmtId="2" fontId="45" fillId="0" borderId="20" xfId="53" applyFont="1" applyBorder="1" applyAlignment="1">
      <alignment horizontal="center" shrinkToFit="1"/>
      <protection/>
    </xf>
    <xf numFmtId="173" fontId="46" fillId="0" borderId="20" xfId="53" applyNumberFormat="1" applyFont="1" applyBorder="1" applyAlignment="1">
      <alignment horizontal="center" shrinkToFit="1"/>
      <protection/>
    </xf>
    <xf numFmtId="49" fontId="46" fillId="0" borderId="20" xfId="53" applyNumberFormat="1" applyFont="1" applyBorder="1" applyAlignment="1">
      <alignment horizontal="center" shrinkToFit="1"/>
      <protection/>
    </xf>
    <xf numFmtId="2" fontId="45" fillId="0" borderId="20" xfId="53" applyFont="1" applyFill="1" applyBorder="1" applyAlignment="1">
      <alignment horizontal="center" shrinkToFit="1"/>
      <protection/>
    </xf>
    <xf numFmtId="2" fontId="50" fillId="0" borderId="16" xfId="53" applyFont="1" applyBorder="1" applyAlignment="1">
      <alignment horizontal="center" shrinkToFit="1"/>
      <protection/>
    </xf>
    <xf numFmtId="2" fontId="45" fillId="0" borderId="16" xfId="53" applyFont="1" applyFill="1" applyBorder="1" applyAlignment="1">
      <alignment horizontal="center" shrinkToFit="1"/>
      <protection/>
    </xf>
    <xf numFmtId="172" fontId="46" fillId="0" borderId="10" xfId="53" applyNumberFormat="1" applyFont="1" applyFill="1" applyBorder="1" applyAlignment="1" applyProtection="1">
      <alignment horizontal="center"/>
      <protection/>
    </xf>
    <xf numFmtId="2" fontId="50" fillId="0" borderId="20" xfId="53" applyFont="1" applyBorder="1" applyAlignment="1">
      <alignment horizontal="center" shrinkToFit="1"/>
      <protection/>
    </xf>
    <xf numFmtId="2" fontId="48" fillId="0" borderId="21" xfId="53" applyFont="1" applyFill="1" applyBorder="1">
      <alignment shrinkToFit="1"/>
      <protection/>
    </xf>
    <xf numFmtId="2" fontId="48" fillId="0" borderId="22" xfId="53" applyFont="1" applyFill="1" applyBorder="1">
      <alignment shrinkToFit="1"/>
      <protection/>
    </xf>
    <xf numFmtId="2" fontId="0" fillId="0" borderId="16" xfId="53" applyBorder="1" applyAlignment="1">
      <alignment horizontal="center" shrinkToFit="1"/>
      <protection/>
    </xf>
    <xf numFmtId="2" fontId="0" fillId="0" borderId="16" xfId="53" applyBorder="1" applyAlignment="1">
      <alignment horizontal="center" shrinkToFit="1"/>
      <protection/>
    </xf>
    <xf numFmtId="2" fontId="0" fillId="0" borderId="20" xfId="53" applyBorder="1" applyAlignment="1">
      <alignment horizontal="center" shrinkToFit="1"/>
      <protection/>
    </xf>
    <xf numFmtId="2" fontId="48" fillId="0" borderId="22" xfId="53" applyFont="1" applyFill="1" applyBorder="1" applyAlignment="1">
      <alignment horizontal="center" shrinkToFit="1"/>
      <protection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8"/>
  <sheetViews>
    <sheetView tabSelected="1" zoomScalePageLayoutView="0" workbookViewId="0" topLeftCell="A1">
      <selection activeCell="A505" sqref="A505"/>
    </sheetView>
  </sheetViews>
  <sheetFormatPr defaultColWidth="9.00390625" defaultRowHeight="12.75"/>
  <cols>
    <col min="1" max="1" width="20.25390625" style="0" customWidth="1"/>
    <col min="2" max="2" width="14.00390625" style="185" customWidth="1"/>
    <col min="3" max="3" width="16.00390625" style="185" customWidth="1"/>
    <col min="4" max="4" width="25.00390625" style="0" customWidth="1"/>
    <col min="5" max="5" width="19.125" style="0" bestFit="1" customWidth="1"/>
    <col min="6" max="6" width="12.50390625" style="0" bestFit="1" customWidth="1"/>
    <col min="7" max="7" width="10.50390625" style="0" bestFit="1" customWidth="1"/>
  </cols>
  <sheetData>
    <row r="1" spans="1:7" ht="17.25">
      <c r="A1" s="151"/>
      <c r="B1" s="152"/>
      <c r="C1" s="152"/>
      <c r="D1" s="152"/>
      <c r="E1" s="152"/>
      <c r="F1" s="153" t="s">
        <v>1257</v>
      </c>
      <c r="G1" s="154" t="s">
        <v>1235</v>
      </c>
    </row>
    <row r="2" spans="1:7" ht="17.25">
      <c r="A2" s="151"/>
      <c r="B2" s="152"/>
      <c r="C2" s="152"/>
      <c r="D2" s="152"/>
      <c r="E2" s="152"/>
      <c r="F2" s="155" t="s">
        <v>1237</v>
      </c>
      <c r="G2" s="156" t="s">
        <v>1258</v>
      </c>
    </row>
    <row r="3" spans="1:7" ht="17.25">
      <c r="A3" s="157" t="s">
        <v>1234</v>
      </c>
      <c r="B3" s="181" t="s">
        <v>1142</v>
      </c>
      <c r="C3" s="181" t="s">
        <v>1243</v>
      </c>
      <c r="D3" s="158" t="s">
        <v>1</v>
      </c>
      <c r="E3" s="159" t="s">
        <v>1233</v>
      </c>
      <c r="F3" s="160" t="s">
        <v>1239</v>
      </c>
      <c r="G3" s="161" t="s">
        <v>1239</v>
      </c>
    </row>
    <row r="4" spans="1:7" ht="17.25">
      <c r="A4" s="151" t="s">
        <v>1276</v>
      </c>
      <c r="B4" s="182">
        <v>273</v>
      </c>
      <c r="C4" s="182">
        <v>12</v>
      </c>
      <c r="D4" s="162" t="s">
        <v>1272</v>
      </c>
      <c r="E4" s="163" t="s">
        <v>1251</v>
      </c>
      <c r="F4" s="165">
        <v>0.85</v>
      </c>
      <c r="G4" s="165"/>
    </row>
    <row r="5" spans="1:7" ht="17.25">
      <c r="A5" s="166" t="s">
        <v>1260</v>
      </c>
      <c r="B5" s="182">
        <v>12</v>
      </c>
      <c r="C5" s="182">
        <v>2.5</v>
      </c>
      <c r="D5" s="162" t="s">
        <v>1178</v>
      </c>
      <c r="E5" s="163">
        <v>20</v>
      </c>
      <c r="F5" s="167">
        <v>0.094</v>
      </c>
      <c r="G5" s="168"/>
    </row>
    <row r="6" spans="1:7" ht="17.25">
      <c r="A6" s="166" t="s">
        <v>996</v>
      </c>
      <c r="B6" s="182">
        <v>89</v>
      </c>
      <c r="C6" s="182">
        <v>5</v>
      </c>
      <c r="D6" s="162" t="s">
        <v>1304</v>
      </c>
      <c r="E6" s="163" t="s">
        <v>1251</v>
      </c>
      <c r="F6" s="167">
        <v>2.536</v>
      </c>
      <c r="G6" s="168"/>
    </row>
    <row r="7" spans="1:7" ht="17.25">
      <c r="A7" s="166" t="s">
        <v>1116</v>
      </c>
      <c r="B7" s="182" t="s">
        <v>1114</v>
      </c>
      <c r="C7" s="182" t="s">
        <v>548</v>
      </c>
      <c r="D7" s="162" t="s">
        <v>1115</v>
      </c>
      <c r="E7" s="163" t="s">
        <v>816</v>
      </c>
      <c r="F7" s="167">
        <v>1</v>
      </c>
      <c r="G7" s="168"/>
    </row>
    <row r="8" spans="1:7" ht="17.25">
      <c r="A8" s="166" t="s">
        <v>931</v>
      </c>
      <c r="B8" s="182">
        <v>720</v>
      </c>
      <c r="C8" s="182" t="s">
        <v>930</v>
      </c>
      <c r="D8" s="162" t="s">
        <v>932</v>
      </c>
      <c r="E8" s="163" t="s">
        <v>816</v>
      </c>
      <c r="F8" s="167">
        <v>0</v>
      </c>
      <c r="G8" s="168">
        <v>10</v>
      </c>
    </row>
    <row r="9" spans="1:7" ht="17.25">
      <c r="A9" s="166" t="s">
        <v>1240</v>
      </c>
      <c r="B9" s="182">
        <v>20</v>
      </c>
      <c r="C9" s="182" t="s">
        <v>1240</v>
      </c>
      <c r="D9" s="162" t="s">
        <v>1179</v>
      </c>
      <c r="E9" s="163" t="s">
        <v>1073</v>
      </c>
      <c r="F9" s="167">
        <v>0.05</v>
      </c>
      <c r="G9" s="168"/>
    </row>
    <row r="10" spans="1:7" ht="17.25">
      <c r="A10" s="169"/>
      <c r="B10" s="182">
        <v>24</v>
      </c>
      <c r="C10" s="182" t="s">
        <v>1240</v>
      </c>
      <c r="D10" s="162" t="s">
        <v>1120</v>
      </c>
      <c r="E10" s="163" t="s">
        <v>1119</v>
      </c>
      <c r="F10" s="167">
        <v>0.028</v>
      </c>
      <c r="G10" s="168"/>
    </row>
    <row r="11" spans="1:7" ht="17.25">
      <c r="A11" s="169"/>
      <c r="B11" s="182">
        <v>26.5</v>
      </c>
      <c r="C11" s="182" t="s">
        <v>1240</v>
      </c>
      <c r="D11" s="162" t="s">
        <v>976</v>
      </c>
      <c r="E11" s="163" t="s">
        <v>1319</v>
      </c>
      <c r="F11" s="167">
        <v>0.1</v>
      </c>
      <c r="G11" s="168"/>
    </row>
    <row r="12" spans="1:7" ht="17.25">
      <c r="A12" s="169"/>
      <c r="B12" s="182">
        <v>29</v>
      </c>
      <c r="C12" s="182" t="s">
        <v>1240</v>
      </c>
      <c r="D12" s="162" t="s">
        <v>923</v>
      </c>
      <c r="E12" s="163" t="s">
        <v>1119</v>
      </c>
      <c r="F12" s="167">
        <v>0.05</v>
      </c>
      <c r="G12" s="168"/>
    </row>
    <row r="13" spans="1:7" ht="17.25">
      <c r="A13" s="164" t="s">
        <v>1316</v>
      </c>
      <c r="B13" s="182">
        <v>42</v>
      </c>
      <c r="C13" s="182">
        <v>5</v>
      </c>
      <c r="D13" s="162" t="s">
        <v>1296</v>
      </c>
      <c r="E13" s="163" t="s">
        <v>362</v>
      </c>
      <c r="F13" s="165">
        <v>0.051</v>
      </c>
      <c r="G13" s="165"/>
    </row>
    <row r="14" spans="1:7" ht="17.25">
      <c r="A14" s="170"/>
      <c r="B14" s="182">
        <v>60</v>
      </c>
      <c r="C14" s="182">
        <v>4</v>
      </c>
      <c r="D14" s="162" t="s">
        <v>889</v>
      </c>
      <c r="E14" s="163" t="s">
        <v>362</v>
      </c>
      <c r="F14" s="165">
        <v>0.128</v>
      </c>
      <c r="G14" s="165"/>
    </row>
    <row r="15" spans="1:7" ht="17.25">
      <c r="A15" s="170"/>
      <c r="B15" s="182">
        <v>89</v>
      </c>
      <c r="C15" s="182">
        <v>5</v>
      </c>
      <c r="D15" s="162" t="s">
        <v>1304</v>
      </c>
      <c r="E15" s="163" t="s">
        <v>362</v>
      </c>
      <c r="F15" s="165">
        <v>0.364</v>
      </c>
      <c r="G15" s="165"/>
    </row>
    <row r="16" spans="1:7" ht="17.25">
      <c r="A16" s="170"/>
      <c r="B16" s="182">
        <v>108</v>
      </c>
      <c r="C16" s="182">
        <v>8</v>
      </c>
      <c r="D16" s="162" t="s">
        <v>1183</v>
      </c>
      <c r="E16" s="163" t="s">
        <v>362</v>
      </c>
      <c r="F16" s="165">
        <v>0.16</v>
      </c>
      <c r="G16" s="165"/>
    </row>
    <row r="17" spans="1:7" ht="17.25">
      <c r="A17" s="170"/>
      <c r="B17" s="183"/>
      <c r="C17" s="182">
        <v>12</v>
      </c>
      <c r="D17" s="162" t="s">
        <v>1318</v>
      </c>
      <c r="E17" s="163" t="s">
        <v>362</v>
      </c>
      <c r="F17" s="165">
        <v>0.315</v>
      </c>
      <c r="G17" s="165"/>
    </row>
    <row r="18" spans="1:7" ht="17.25">
      <c r="A18" s="170"/>
      <c r="B18" s="182">
        <v>114</v>
      </c>
      <c r="C18" s="182">
        <v>12</v>
      </c>
      <c r="D18" s="162" t="s">
        <v>1112</v>
      </c>
      <c r="E18" s="163" t="s">
        <v>1251</v>
      </c>
      <c r="F18" s="165">
        <v>0.672</v>
      </c>
      <c r="G18" s="165"/>
    </row>
    <row r="19" spans="1:7" ht="17.25">
      <c r="A19" s="170"/>
      <c r="B19" s="182">
        <v>140</v>
      </c>
      <c r="C19" s="182">
        <v>5</v>
      </c>
      <c r="D19" s="162" t="s">
        <v>1317</v>
      </c>
      <c r="E19" s="163" t="s">
        <v>362</v>
      </c>
      <c r="F19" s="165">
        <v>0.694</v>
      </c>
      <c r="G19" s="165"/>
    </row>
    <row r="20" spans="1:7" ht="17.25">
      <c r="A20" s="170"/>
      <c r="B20" s="182">
        <v>159</v>
      </c>
      <c r="C20" s="182">
        <v>4.5</v>
      </c>
      <c r="D20" s="162" t="s">
        <v>1302</v>
      </c>
      <c r="E20" s="163" t="s">
        <v>1251</v>
      </c>
      <c r="F20" s="165">
        <v>0.178</v>
      </c>
      <c r="G20" s="165"/>
    </row>
    <row r="21" spans="1:7" ht="17.25">
      <c r="A21" s="170"/>
      <c r="B21" s="183"/>
      <c r="C21" s="182">
        <v>7</v>
      </c>
      <c r="D21" s="162" t="s">
        <v>1320</v>
      </c>
      <c r="E21" s="163" t="s">
        <v>1251</v>
      </c>
      <c r="F21" s="165">
        <v>0.138</v>
      </c>
      <c r="G21" s="165"/>
    </row>
    <row r="22" spans="1:7" ht="17.25">
      <c r="A22" s="170"/>
      <c r="B22" s="183"/>
      <c r="C22" s="182">
        <v>8</v>
      </c>
      <c r="D22" s="162" t="s">
        <v>1303</v>
      </c>
      <c r="E22" s="163" t="s">
        <v>362</v>
      </c>
      <c r="F22" s="165">
        <v>1.315</v>
      </c>
      <c r="G22" s="165"/>
    </row>
    <row r="23" spans="1:7" ht="17.25">
      <c r="A23" s="151" t="s">
        <v>1249</v>
      </c>
      <c r="B23" s="182">
        <v>8</v>
      </c>
      <c r="C23" s="182">
        <v>1</v>
      </c>
      <c r="D23" s="162" t="s">
        <v>1113</v>
      </c>
      <c r="E23" s="163" t="s">
        <v>1321</v>
      </c>
      <c r="F23" s="165">
        <v>0</v>
      </c>
      <c r="G23" s="165">
        <v>0.031</v>
      </c>
    </row>
    <row r="24" spans="1:7" ht="17.25">
      <c r="A24" s="171"/>
      <c r="B24" s="182">
        <v>10</v>
      </c>
      <c r="C24" s="182">
        <v>1</v>
      </c>
      <c r="D24" s="162" t="s">
        <v>1024</v>
      </c>
      <c r="E24" s="163">
        <v>20</v>
      </c>
      <c r="F24" s="165">
        <v>0.814</v>
      </c>
      <c r="G24" s="165">
        <v>0.015</v>
      </c>
    </row>
    <row r="25" spans="1:7" ht="17.25">
      <c r="A25" s="171"/>
      <c r="B25" s="183"/>
      <c r="C25" s="182">
        <v>2</v>
      </c>
      <c r="D25" s="162" t="s">
        <v>1280</v>
      </c>
      <c r="E25" s="163">
        <v>20</v>
      </c>
      <c r="F25" s="165">
        <v>0</v>
      </c>
      <c r="G25" s="165">
        <v>0.052</v>
      </c>
    </row>
    <row r="26" spans="1:7" ht="17.25">
      <c r="A26" s="171"/>
      <c r="B26" s="182">
        <v>12</v>
      </c>
      <c r="C26" s="182">
        <v>2</v>
      </c>
      <c r="D26" s="162" t="s">
        <v>1224</v>
      </c>
      <c r="E26" s="163">
        <v>20</v>
      </c>
      <c r="F26" s="165">
        <v>0</v>
      </c>
      <c r="G26" s="165">
        <v>0.255</v>
      </c>
    </row>
    <row r="27" spans="1:7" ht="17.25">
      <c r="A27" s="171"/>
      <c r="B27" s="183"/>
      <c r="C27" s="182">
        <v>3</v>
      </c>
      <c r="D27" s="162" t="s">
        <v>1144</v>
      </c>
      <c r="E27" s="163">
        <v>20</v>
      </c>
      <c r="F27" s="165">
        <v>0.533</v>
      </c>
      <c r="G27" s="165"/>
    </row>
    <row r="28" spans="1:7" ht="17.25">
      <c r="A28" s="171"/>
      <c r="B28" s="182">
        <v>14</v>
      </c>
      <c r="C28" s="182">
        <v>2</v>
      </c>
      <c r="D28" s="162" t="s">
        <v>1098</v>
      </c>
      <c r="E28" s="163">
        <v>20</v>
      </c>
      <c r="F28" s="165">
        <v>0.355</v>
      </c>
      <c r="G28" s="165">
        <v>0.025</v>
      </c>
    </row>
    <row r="29" spans="1:7" ht="17.25">
      <c r="A29" s="171"/>
      <c r="B29" s="183"/>
      <c r="C29" s="183"/>
      <c r="D29" s="172"/>
      <c r="E29" s="163">
        <v>10</v>
      </c>
      <c r="F29" s="165">
        <v>0.095</v>
      </c>
      <c r="G29" s="165"/>
    </row>
    <row r="30" spans="1:7" ht="17.25">
      <c r="A30" s="171"/>
      <c r="B30" s="183"/>
      <c r="C30" s="182">
        <v>3</v>
      </c>
      <c r="D30" s="162" t="s">
        <v>874</v>
      </c>
      <c r="E30" s="163">
        <v>20</v>
      </c>
      <c r="F30" s="165">
        <v>1.38</v>
      </c>
      <c r="G30" s="165"/>
    </row>
    <row r="31" spans="1:7" ht="17.25">
      <c r="A31" s="171"/>
      <c r="B31" s="182">
        <v>16</v>
      </c>
      <c r="C31" s="182">
        <v>2</v>
      </c>
      <c r="D31" s="162" t="s">
        <v>1161</v>
      </c>
      <c r="E31" s="163" t="s">
        <v>1251</v>
      </c>
      <c r="F31" s="165">
        <v>1.576</v>
      </c>
      <c r="G31" s="165"/>
    </row>
    <row r="32" spans="1:7" ht="17.25">
      <c r="A32" s="171"/>
      <c r="B32" s="183"/>
      <c r="C32" s="183"/>
      <c r="D32" s="162" t="s">
        <v>1281</v>
      </c>
      <c r="E32" s="163">
        <v>20</v>
      </c>
      <c r="F32" s="165">
        <v>3.567</v>
      </c>
      <c r="G32" s="165">
        <v>0.025</v>
      </c>
    </row>
    <row r="33" spans="1:7" ht="17.25">
      <c r="A33" s="171"/>
      <c r="B33" s="183"/>
      <c r="C33" s="182">
        <v>2.5</v>
      </c>
      <c r="D33" s="162" t="s">
        <v>1282</v>
      </c>
      <c r="E33" s="163">
        <v>20</v>
      </c>
      <c r="F33" s="165">
        <v>3.2220000000000004</v>
      </c>
      <c r="G33" s="165">
        <v>1.01</v>
      </c>
    </row>
    <row r="34" spans="1:7" ht="17.25">
      <c r="A34" s="171"/>
      <c r="B34" s="183"/>
      <c r="C34" s="182">
        <v>4</v>
      </c>
      <c r="D34" s="162" t="s">
        <v>1193</v>
      </c>
      <c r="E34" s="163">
        <v>20</v>
      </c>
      <c r="F34" s="165">
        <v>0.5214</v>
      </c>
      <c r="G34" s="165"/>
    </row>
    <row r="35" spans="1:7" ht="17.25">
      <c r="A35" s="171"/>
      <c r="B35" s="183"/>
      <c r="C35" s="183"/>
      <c r="D35" s="162" t="s">
        <v>1221</v>
      </c>
      <c r="E35" s="163">
        <v>20</v>
      </c>
      <c r="F35" s="165">
        <v>0.096</v>
      </c>
      <c r="G35" s="165"/>
    </row>
    <row r="36" spans="1:7" ht="17.25">
      <c r="A36" s="171"/>
      <c r="B36" s="182">
        <v>18</v>
      </c>
      <c r="C36" s="182">
        <v>2</v>
      </c>
      <c r="D36" s="162" t="s">
        <v>1060</v>
      </c>
      <c r="E36" s="163">
        <v>20</v>
      </c>
      <c r="F36" s="165">
        <v>0</v>
      </c>
      <c r="G36" s="165">
        <v>0.016</v>
      </c>
    </row>
    <row r="37" spans="1:7" ht="17.25">
      <c r="A37" s="171"/>
      <c r="B37" s="183"/>
      <c r="C37" s="182">
        <v>2.5</v>
      </c>
      <c r="D37" s="162" t="s">
        <v>882</v>
      </c>
      <c r="E37" s="163">
        <v>20</v>
      </c>
      <c r="F37" s="165">
        <v>0.107</v>
      </c>
      <c r="G37" s="165"/>
    </row>
    <row r="38" spans="1:7" ht="17.25">
      <c r="A38" s="171"/>
      <c r="B38" s="183"/>
      <c r="C38" s="182">
        <v>4</v>
      </c>
      <c r="D38" s="162" t="s">
        <v>1196</v>
      </c>
      <c r="E38" s="163" t="s">
        <v>362</v>
      </c>
      <c r="F38" s="165">
        <v>0.426</v>
      </c>
      <c r="G38" s="165"/>
    </row>
    <row r="39" spans="1:7" ht="17.25">
      <c r="A39" s="171"/>
      <c r="B39" s="182">
        <v>20</v>
      </c>
      <c r="C39" s="182">
        <v>2</v>
      </c>
      <c r="D39" s="162" t="s">
        <v>944</v>
      </c>
      <c r="E39" s="163" t="s">
        <v>362</v>
      </c>
      <c r="F39" s="165">
        <v>0.266</v>
      </c>
      <c r="G39" s="165">
        <v>0.33</v>
      </c>
    </row>
    <row r="40" spans="1:7" ht="17.25">
      <c r="A40" s="171"/>
      <c r="B40" s="183"/>
      <c r="C40" s="182">
        <v>2.5</v>
      </c>
      <c r="D40" s="162" t="s">
        <v>869</v>
      </c>
      <c r="E40" s="163" t="s">
        <v>362</v>
      </c>
      <c r="F40" s="165">
        <v>0</v>
      </c>
      <c r="G40" s="165">
        <v>0.246</v>
      </c>
    </row>
    <row r="41" spans="1:7" ht="17.25">
      <c r="A41" s="171"/>
      <c r="B41" s="183"/>
      <c r="C41" s="182">
        <v>3</v>
      </c>
      <c r="D41" s="162" t="s">
        <v>915</v>
      </c>
      <c r="E41" s="163" t="s">
        <v>362</v>
      </c>
      <c r="F41" s="165">
        <v>0.007</v>
      </c>
      <c r="G41" s="165"/>
    </row>
    <row r="42" spans="1:7" ht="17.25">
      <c r="A42" s="171"/>
      <c r="B42" s="183"/>
      <c r="C42" s="183"/>
      <c r="D42" s="162" t="s">
        <v>1157</v>
      </c>
      <c r="E42" s="163" t="s">
        <v>362</v>
      </c>
      <c r="F42" s="165">
        <v>1.3</v>
      </c>
      <c r="G42" s="165">
        <v>0.261</v>
      </c>
    </row>
    <row r="43" spans="1:7" ht="17.25">
      <c r="A43" s="171"/>
      <c r="B43" s="183"/>
      <c r="C43" s="182">
        <v>4</v>
      </c>
      <c r="D43" s="162" t="s">
        <v>1022</v>
      </c>
      <c r="E43" s="163" t="s">
        <v>362</v>
      </c>
      <c r="F43" s="165">
        <v>0.093</v>
      </c>
      <c r="G43" s="165">
        <v>0.017</v>
      </c>
    </row>
    <row r="44" spans="1:7" ht="17.25">
      <c r="A44" s="171"/>
      <c r="B44" s="182">
        <v>22</v>
      </c>
      <c r="C44" s="182">
        <v>2.5</v>
      </c>
      <c r="D44" s="162" t="s">
        <v>1197</v>
      </c>
      <c r="E44" s="163" t="s">
        <v>362</v>
      </c>
      <c r="F44" s="165">
        <v>0.008</v>
      </c>
      <c r="G44" s="165"/>
    </row>
    <row r="45" spans="1:7" ht="17.25">
      <c r="A45" s="171"/>
      <c r="B45" s="183"/>
      <c r="C45" s="182">
        <v>3</v>
      </c>
      <c r="D45" s="162" t="s">
        <v>1158</v>
      </c>
      <c r="E45" s="163" t="s">
        <v>362</v>
      </c>
      <c r="F45" s="165">
        <v>3.786</v>
      </c>
      <c r="G45" s="165">
        <v>0.012</v>
      </c>
    </row>
    <row r="46" spans="1:7" ht="17.25">
      <c r="A46" s="171"/>
      <c r="B46" s="183"/>
      <c r="C46" s="182">
        <v>3.5</v>
      </c>
      <c r="D46" s="162" t="s">
        <v>952</v>
      </c>
      <c r="E46" s="163" t="s">
        <v>362</v>
      </c>
      <c r="F46" s="165">
        <v>0.554</v>
      </c>
      <c r="G46" s="165"/>
    </row>
    <row r="47" spans="1:7" ht="17.25">
      <c r="A47" s="171"/>
      <c r="B47" s="182">
        <v>25</v>
      </c>
      <c r="C47" s="182">
        <v>1</v>
      </c>
      <c r="D47" s="162" t="s">
        <v>1195</v>
      </c>
      <c r="E47" s="163" t="s">
        <v>362</v>
      </c>
      <c r="F47" s="165">
        <v>0</v>
      </c>
      <c r="G47" s="165">
        <v>0.129</v>
      </c>
    </row>
    <row r="48" spans="1:7" ht="17.25">
      <c r="A48" s="171"/>
      <c r="B48" s="183"/>
      <c r="C48" s="182">
        <v>2</v>
      </c>
      <c r="D48" s="162" t="s">
        <v>1213</v>
      </c>
      <c r="E48" s="163" t="s">
        <v>362</v>
      </c>
      <c r="F48" s="165">
        <v>0.592</v>
      </c>
      <c r="G48" s="165">
        <v>0.388</v>
      </c>
    </row>
    <row r="49" spans="1:7" ht="17.25">
      <c r="A49" s="171"/>
      <c r="B49" s="183"/>
      <c r="C49" s="182">
        <v>2.5</v>
      </c>
      <c r="D49" s="162" t="s">
        <v>900</v>
      </c>
      <c r="E49" s="163" t="s">
        <v>1251</v>
      </c>
      <c r="F49" s="165">
        <v>1.8019999999999998</v>
      </c>
      <c r="G49" s="165">
        <v>0.31</v>
      </c>
    </row>
    <row r="50" spans="1:7" ht="17.25">
      <c r="A50" s="171"/>
      <c r="B50" s="183"/>
      <c r="C50" s="183"/>
      <c r="D50" s="162" t="s">
        <v>907</v>
      </c>
      <c r="E50" s="163">
        <v>20</v>
      </c>
      <c r="F50" s="165">
        <v>9.936</v>
      </c>
      <c r="G50" s="165">
        <v>1.445</v>
      </c>
    </row>
    <row r="51" spans="1:7" ht="17.25">
      <c r="A51" s="171"/>
      <c r="B51" s="183"/>
      <c r="C51" s="182">
        <v>3</v>
      </c>
      <c r="D51" s="162" t="s">
        <v>1086</v>
      </c>
      <c r="E51" s="163" t="s">
        <v>1251</v>
      </c>
      <c r="F51" s="165">
        <v>2.826</v>
      </c>
      <c r="G51" s="165">
        <v>0.22</v>
      </c>
    </row>
    <row r="52" spans="1:7" ht="17.25">
      <c r="A52" s="171"/>
      <c r="B52" s="183"/>
      <c r="C52" s="182">
        <v>5</v>
      </c>
      <c r="D52" s="162" t="s">
        <v>1322</v>
      </c>
      <c r="E52" s="163" t="s">
        <v>362</v>
      </c>
      <c r="F52" s="165">
        <v>2.1719999999999997</v>
      </c>
      <c r="G52" s="165"/>
    </row>
    <row r="53" spans="1:7" ht="17.25">
      <c r="A53" s="171"/>
      <c r="B53" s="182">
        <v>28</v>
      </c>
      <c r="C53" s="182">
        <v>2</v>
      </c>
      <c r="D53" s="162" t="s">
        <v>1186</v>
      </c>
      <c r="E53" s="163" t="s">
        <v>362</v>
      </c>
      <c r="F53" s="165">
        <v>1.06</v>
      </c>
      <c r="G53" s="165"/>
    </row>
    <row r="54" spans="1:7" ht="17.25">
      <c r="A54" s="171"/>
      <c r="B54" s="183"/>
      <c r="C54" s="182">
        <v>2.5</v>
      </c>
      <c r="D54" s="162" t="s">
        <v>1104</v>
      </c>
      <c r="E54" s="163" t="s">
        <v>362</v>
      </c>
      <c r="F54" s="165">
        <v>0.33</v>
      </c>
      <c r="G54" s="165"/>
    </row>
    <row r="55" spans="1:7" ht="17.25">
      <c r="A55" s="171"/>
      <c r="B55" s="183"/>
      <c r="C55" s="182">
        <v>3</v>
      </c>
      <c r="D55" s="162" t="s">
        <v>1294</v>
      </c>
      <c r="E55" s="163" t="s">
        <v>1251</v>
      </c>
      <c r="F55" s="165">
        <v>10.303</v>
      </c>
      <c r="G55" s="165"/>
    </row>
    <row r="56" spans="1:7" ht="17.25">
      <c r="A56" s="171"/>
      <c r="B56" s="183"/>
      <c r="C56" s="183"/>
      <c r="D56" s="172"/>
      <c r="E56" s="163" t="s">
        <v>362</v>
      </c>
      <c r="F56" s="165">
        <v>45.081999999999994</v>
      </c>
      <c r="G56" s="165">
        <v>0.30600000000000005</v>
      </c>
    </row>
    <row r="57" spans="1:7" ht="17.25">
      <c r="A57" s="171"/>
      <c r="B57" s="183"/>
      <c r="C57" s="183"/>
      <c r="D57" s="162" t="s">
        <v>1222</v>
      </c>
      <c r="E57" s="163" t="s">
        <v>362</v>
      </c>
      <c r="F57" s="165">
        <v>4.318</v>
      </c>
      <c r="G57" s="165"/>
    </row>
    <row r="58" spans="1:7" ht="17.25">
      <c r="A58" s="171"/>
      <c r="B58" s="183"/>
      <c r="C58" s="182">
        <v>3.5</v>
      </c>
      <c r="D58" s="162" t="s">
        <v>1123</v>
      </c>
      <c r="E58" s="163" t="s">
        <v>362</v>
      </c>
      <c r="F58" s="165">
        <v>18.363</v>
      </c>
      <c r="G58" s="165"/>
    </row>
    <row r="59" spans="1:7" ht="17.25">
      <c r="A59" s="171"/>
      <c r="B59" s="183"/>
      <c r="C59" s="182">
        <v>4</v>
      </c>
      <c r="D59" s="162" t="s">
        <v>913</v>
      </c>
      <c r="E59" s="163" t="s">
        <v>362</v>
      </c>
      <c r="F59" s="165">
        <v>1.5459999999999998</v>
      </c>
      <c r="G59" s="165">
        <v>3</v>
      </c>
    </row>
    <row r="60" spans="1:7" ht="17.25">
      <c r="A60" s="171"/>
      <c r="B60" s="183"/>
      <c r="C60" s="182">
        <v>4.5</v>
      </c>
      <c r="D60" s="162" t="s">
        <v>1220</v>
      </c>
      <c r="E60" s="163" t="s">
        <v>362</v>
      </c>
      <c r="F60" s="165">
        <v>6.582</v>
      </c>
      <c r="G60" s="165"/>
    </row>
    <row r="61" spans="1:7" ht="17.25">
      <c r="A61" s="171"/>
      <c r="B61" s="183"/>
      <c r="C61" s="182">
        <v>5</v>
      </c>
      <c r="D61" s="162" t="s">
        <v>1242</v>
      </c>
      <c r="E61" s="163" t="s">
        <v>362</v>
      </c>
      <c r="F61" s="165">
        <v>0.218</v>
      </c>
      <c r="G61" s="165"/>
    </row>
    <row r="62" spans="1:7" ht="17.25">
      <c r="A62" s="171"/>
      <c r="B62" s="182">
        <v>30</v>
      </c>
      <c r="C62" s="182">
        <v>2</v>
      </c>
      <c r="D62" s="162" t="s">
        <v>1052</v>
      </c>
      <c r="E62" s="163" t="s">
        <v>362</v>
      </c>
      <c r="F62" s="165">
        <v>3.104</v>
      </c>
      <c r="G62" s="165">
        <v>0.378</v>
      </c>
    </row>
    <row r="63" spans="1:7" ht="17.25">
      <c r="A63" s="171"/>
      <c r="B63" s="183"/>
      <c r="C63" s="182">
        <v>3</v>
      </c>
      <c r="D63" s="162" t="s">
        <v>985</v>
      </c>
      <c r="E63" s="163" t="s">
        <v>362</v>
      </c>
      <c r="F63" s="165">
        <v>4.85</v>
      </c>
      <c r="G63" s="165">
        <v>0.31</v>
      </c>
    </row>
    <row r="64" spans="1:7" ht="17.25">
      <c r="A64" s="171"/>
      <c r="B64" s="183"/>
      <c r="C64" s="183"/>
      <c r="D64" s="162" t="s">
        <v>1307</v>
      </c>
      <c r="E64" s="163" t="s">
        <v>362</v>
      </c>
      <c r="F64" s="165">
        <v>1.212</v>
      </c>
      <c r="G64" s="165"/>
    </row>
    <row r="65" spans="1:7" ht="17.25">
      <c r="A65" s="171"/>
      <c r="B65" s="183"/>
      <c r="C65" s="182">
        <v>7</v>
      </c>
      <c r="D65" s="162" t="s">
        <v>1198</v>
      </c>
      <c r="E65" s="163" t="s">
        <v>362</v>
      </c>
      <c r="F65" s="165">
        <v>0</v>
      </c>
      <c r="G65" s="165">
        <v>3.11</v>
      </c>
    </row>
    <row r="66" spans="1:7" ht="17.25">
      <c r="A66" s="171"/>
      <c r="B66" s="182">
        <v>32</v>
      </c>
      <c r="C66" s="182">
        <v>2</v>
      </c>
      <c r="D66" s="162" t="s">
        <v>1326</v>
      </c>
      <c r="E66" s="163" t="s">
        <v>1251</v>
      </c>
      <c r="F66" s="165">
        <v>0.104</v>
      </c>
      <c r="G66" s="165"/>
    </row>
    <row r="67" spans="1:7" ht="17.25">
      <c r="A67" s="171"/>
      <c r="B67" s="183"/>
      <c r="C67" s="183"/>
      <c r="D67" s="172"/>
      <c r="E67" s="163" t="s">
        <v>362</v>
      </c>
      <c r="F67" s="165">
        <v>0.01</v>
      </c>
      <c r="G67" s="165"/>
    </row>
    <row r="68" spans="1:7" ht="17.25">
      <c r="A68" s="171"/>
      <c r="B68" s="183"/>
      <c r="C68" s="182">
        <v>2.5</v>
      </c>
      <c r="D68" s="162" t="s">
        <v>1323</v>
      </c>
      <c r="E68" s="163" t="s">
        <v>362</v>
      </c>
      <c r="F68" s="165">
        <v>0.994</v>
      </c>
      <c r="G68" s="165">
        <v>0.185</v>
      </c>
    </row>
    <row r="69" spans="1:7" ht="17.25">
      <c r="A69" s="171"/>
      <c r="B69" s="183"/>
      <c r="C69" s="182">
        <v>3</v>
      </c>
      <c r="D69" s="162" t="s">
        <v>1016</v>
      </c>
      <c r="E69" s="163" t="s">
        <v>362</v>
      </c>
      <c r="F69" s="165">
        <v>2.109</v>
      </c>
      <c r="G69" s="165">
        <v>1.585</v>
      </c>
    </row>
    <row r="70" spans="1:7" ht="17.25">
      <c r="A70" s="171"/>
      <c r="B70" s="183"/>
      <c r="C70" s="183"/>
      <c r="D70" s="162" t="s">
        <v>1087</v>
      </c>
      <c r="E70" s="163" t="s">
        <v>1251</v>
      </c>
      <c r="F70" s="165">
        <v>4.54</v>
      </c>
      <c r="G70" s="165">
        <v>0.14</v>
      </c>
    </row>
    <row r="71" spans="1:7" ht="17.25">
      <c r="A71" s="171"/>
      <c r="B71" s="183"/>
      <c r="C71" s="182">
        <v>3.5</v>
      </c>
      <c r="D71" s="162" t="s">
        <v>919</v>
      </c>
      <c r="E71" s="163" t="s">
        <v>1251</v>
      </c>
      <c r="F71" s="165">
        <v>0.546</v>
      </c>
      <c r="G71" s="165">
        <v>1.08</v>
      </c>
    </row>
    <row r="72" spans="1:7" ht="17.25">
      <c r="A72" s="171"/>
      <c r="B72" s="183"/>
      <c r="C72" s="183"/>
      <c r="D72" s="172"/>
      <c r="E72" s="163" t="s">
        <v>362</v>
      </c>
      <c r="F72" s="165">
        <v>7.156000000000001</v>
      </c>
      <c r="G72" s="165">
        <v>10.016</v>
      </c>
    </row>
    <row r="73" spans="1:7" ht="17.25">
      <c r="A73" s="171"/>
      <c r="B73" s="183"/>
      <c r="C73" s="183"/>
      <c r="D73" s="162" t="s">
        <v>1159</v>
      </c>
      <c r="E73" s="163" t="s">
        <v>362</v>
      </c>
      <c r="F73" s="165">
        <v>3.365</v>
      </c>
      <c r="G73" s="165">
        <v>2.675</v>
      </c>
    </row>
    <row r="74" spans="1:7" ht="17.25">
      <c r="A74" s="171"/>
      <c r="B74" s="183"/>
      <c r="C74" s="182">
        <v>4</v>
      </c>
      <c r="D74" s="162" t="s">
        <v>986</v>
      </c>
      <c r="E74" s="163" t="s">
        <v>1251</v>
      </c>
      <c r="F74" s="165">
        <v>1.465</v>
      </c>
      <c r="G74" s="165">
        <v>0.635</v>
      </c>
    </row>
    <row r="75" spans="1:7" ht="17.25">
      <c r="A75" s="171"/>
      <c r="B75" s="183"/>
      <c r="C75" s="183"/>
      <c r="D75" s="172"/>
      <c r="E75" s="163" t="s">
        <v>362</v>
      </c>
      <c r="F75" s="165">
        <v>0</v>
      </c>
      <c r="G75" s="165">
        <v>81.57900000000001</v>
      </c>
    </row>
    <row r="76" spans="1:7" ht="17.25">
      <c r="A76" s="171"/>
      <c r="B76" s="183"/>
      <c r="C76" s="183"/>
      <c r="D76" s="162" t="s">
        <v>1088</v>
      </c>
      <c r="E76" s="163" t="s">
        <v>1251</v>
      </c>
      <c r="F76" s="165">
        <v>2.657</v>
      </c>
      <c r="G76" s="165">
        <v>0.31</v>
      </c>
    </row>
    <row r="77" spans="1:7" ht="17.25">
      <c r="A77" s="171"/>
      <c r="B77" s="183"/>
      <c r="C77" s="182">
        <v>4.5</v>
      </c>
      <c r="D77" s="162" t="s">
        <v>1210</v>
      </c>
      <c r="E77" s="163" t="s">
        <v>362</v>
      </c>
      <c r="F77" s="165">
        <v>0</v>
      </c>
      <c r="G77" s="165">
        <v>0.132</v>
      </c>
    </row>
    <row r="78" spans="1:7" ht="17.25">
      <c r="A78" s="171"/>
      <c r="B78" s="183"/>
      <c r="C78" s="182">
        <v>5</v>
      </c>
      <c r="D78" s="162" t="s">
        <v>1267</v>
      </c>
      <c r="E78" s="163" t="s">
        <v>1251</v>
      </c>
      <c r="F78" s="165">
        <v>3.72</v>
      </c>
      <c r="G78" s="165">
        <v>1.64</v>
      </c>
    </row>
    <row r="79" spans="1:7" ht="17.25">
      <c r="A79" s="171"/>
      <c r="B79" s="183"/>
      <c r="C79" s="183"/>
      <c r="D79" s="172"/>
      <c r="E79" s="163" t="s">
        <v>362</v>
      </c>
      <c r="F79" s="165">
        <v>39.281000000000006</v>
      </c>
      <c r="G79" s="165">
        <v>5.827</v>
      </c>
    </row>
    <row r="80" spans="1:7" ht="17.25">
      <c r="A80" s="171"/>
      <c r="B80" s="183"/>
      <c r="C80" s="183"/>
      <c r="D80" s="162" t="s">
        <v>936</v>
      </c>
      <c r="E80" s="163" t="s">
        <v>362</v>
      </c>
      <c r="F80" s="165">
        <v>15.54</v>
      </c>
      <c r="G80" s="165"/>
    </row>
    <row r="81" spans="1:7" ht="17.25">
      <c r="A81" s="171"/>
      <c r="B81" s="183"/>
      <c r="C81" s="182">
        <v>6</v>
      </c>
      <c r="D81" s="162" t="s">
        <v>1164</v>
      </c>
      <c r="E81" s="163" t="s">
        <v>362</v>
      </c>
      <c r="F81" s="165">
        <v>9.487</v>
      </c>
      <c r="G81" s="165"/>
    </row>
    <row r="82" spans="1:7" ht="17.25">
      <c r="A82" s="171"/>
      <c r="B82" s="183"/>
      <c r="C82" s="182">
        <v>8</v>
      </c>
      <c r="D82" s="162" t="s">
        <v>864</v>
      </c>
      <c r="E82" s="163" t="s">
        <v>362</v>
      </c>
      <c r="F82" s="165">
        <v>3.9219999999999997</v>
      </c>
      <c r="G82" s="165">
        <v>0.49</v>
      </c>
    </row>
    <row r="83" spans="1:7" ht="17.25">
      <c r="A83" s="171"/>
      <c r="B83" s="182">
        <v>34</v>
      </c>
      <c r="C83" s="182">
        <v>3</v>
      </c>
      <c r="D83" s="162" t="s">
        <v>1124</v>
      </c>
      <c r="E83" s="163" t="s">
        <v>362</v>
      </c>
      <c r="F83" s="165">
        <v>0</v>
      </c>
      <c r="G83" s="165">
        <v>2.807</v>
      </c>
    </row>
    <row r="84" spans="1:7" ht="17.25">
      <c r="A84" s="171"/>
      <c r="B84" s="183"/>
      <c r="C84" s="183"/>
      <c r="D84" s="162" t="s">
        <v>877</v>
      </c>
      <c r="E84" s="163" t="s">
        <v>362</v>
      </c>
      <c r="F84" s="165">
        <v>13.117</v>
      </c>
      <c r="G84" s="165">
        <v>0.173</v>
      </c>
    </row>
    <row r="85" spans="1:7" ht="17.25">
      <c r="A85" s="171"/>
      <c r="B85" s="182">
        <v>36</v>
      </c>
      <c r="C85" s="182">
        <v>5</v>
      </c>
      <c r="D85" s="162" t="s">
        <v>1041</v>
      </c>
      <c r="E85" s="163" t="s">
        <v>362</v>
      </c>
      <c r="F85" s="165">
        <v>0</v>
      </c>
      <c r="G85" s="165">
        <v>1.324</v>
      </c>
    </row>
    <row r="86" spans="1:7" ht="17.25">
      <c r="A86" s="171"/>
      <c r="B86" s="182">
        <v>38</v>
      </c>
      <c r="C86" s="182">
        <v>2</v>
      </c>
      <c r="D86" s="162" t="s">
        <v>973</v>
      </c>
      <c r="E86" s="163" t="s">
        <v>1251</v>
      </c>
      <c r="F86" s="165">
        <v>0.5</v>
      </c>
      <c r="G86" s="165"/>
    </row>
    <row r="87" spans="1:7" ht="17.25">
      <c r="A87" s="171"/>
      <c r="B87" s="183"/>
      <c r="C87" s="183"/>
      <c r="D87" s="172"/>
      <c r="E87" s="163" t="s">
        <v>362</v>
      </c>
      <c r="F87" s="165">
        <v>0.177</v>
      </c>
      <c r="G87" s="165">
        <v>0.135</v>
      </c>
    </row>
    <row r="88" spans="1:7" ht="17.25">
      <c r="A88" s="171"/>
      <c r="B88" s="183"/>
      <c r="C88" s="182">
        <v>3</v>
      </c>
      <c r="D88" s="162" t="s">
        <v>987</v>
      </c>
      <c r="E88" s="163" t="s">
        <v>1251</v>
      </c>
      <c r="F88" s="165">
        <v>11.26</v>
      </c>
      <c r="G88" s="165"/>
    </row>
    <row r="89" spans="1:7" ht="17.25">
      <c r="A89" s="171"/>
      <c r="B89" s="183"/>
      <c r="C89" s="183"/>
      <c r="D89" s="172"/>
      <c r="E89" s="163" t="s">
        <v>362</v>
      </c>
      <c r="F89" s="165">
        <v>2.293</v>
      </c>
      <c r="G89" s="165">
        <v>0.325</v>
      </c>
    </row>
    <row r="90" spans="1:7" ht="17.25">
      <c r="A90" s="171"/>
      <c r="B90" s="183"/>
      <c r="C90" s="182">
        <v>3.5</v>
      </c>
      <c r="D90" s="162" t="s">
        <v>896</v>
      </c>
      <c r="E90" s="163" t="s">
        <v>1251</v>
      </c>
      <c r="F90" s="165">
        <v>6.852</v>
      </c>
      <c r="G90" s="165">
        <v>1.25</v>
      </c>
    </row>
    <row r="91" spans="1:7" ht="17.25">
      <c r="A91" s="171"/>
      <c r="B91" s="183"/>
      <c r="C91" s="183"/>
      <c r="D91" s="172"/>
      <c r="E91" s="163" t="s">
        <v>362</v>
      </c>
      <c r="F91" s="165">
        <v>0</v>
      </c>
      <c r="G91" s="165">
        <v>9.93</v>
      </c>
    </row>
    <row r="92" spans="1:7" ht="17.25">
      <c r="A92" s="171"/>
      <c r="B92" s="183"/>
      <c r="C92" s="183"/>
      <c r="D92" s="162" t="s">
        <v>1126</v>
      </c>
      <c r="E92" s="163" t="s">
        <v>362</v>
      </c>
      <c r="F92" s="165">
        <v>13.314</v>
      </c>
      <c r="G92" s="165"/>
    </row>
    <row r="93" spans="1:7" ht="17.25">
      <c r="A93" s="171"/>
      <c r="B93" s="183"/>
      <c r="C93" s="182">
        <v>4</v>
      </c>
      <c r="D93" s="162" t="s">
        <v>1298</v>
      </c>
      <c r="E93" s="163" t="s">
        <v>1251</v>
      </c>
      <c r="F93" s="165">
        <v>1.878</v>
      </c>
      <c r="G93" s="165"/>
    </row>
    <row r="94" spans="1:7" ht="17.25">
      <c r="A94" s="171"/>
      <c r="B94" s="183"/>
      <c r="C94" s="183"/>
      <c r="D94" s="172"/>
      <c r="E94" s="163" t="s">
        <v>362</v>
      </c>
      <c r="F94" s="165">
        <v>5.797999999999999</v>
      </c>
      <c r="G94" s="165">
        <v>2.13</v>
      </c>
    </row>
    <row r="95" spans="1:7" ht="17.25">
      <c r="A95" s="171"/>
      <c r="B95" s="183"/>
      <c r="C95" s="183"/>
      <c r="D95" s="162" t="s">
        <v>1295</v>
      </c>
      <c r="E95" s="163" t="s">
        <v>362</v>
      </c>
      <c r="F95" s="165">
        <v>9.575</v>
      </c>
      <c r="G95" s="165">
        <v>1.065</v>
      </c>
    </row>
    <row r="96" spans="1:7" ht="17.25">
      <c r="A96" s="171"/>
      <c r="B96" s="183"/>
      <c r="C96" s="182">
        <v>5</v>
      </c>
      <c r="D96" s="162" t="s">
        <v>1013</v>
      </c>
      <c r="E96" s="163" t="s">
        <v>362</v>
      </c>
      <c r="F96" s="165">
        <v>10.464</v>
      </c>
      <c r="G96" s="165"/>
    </row>
    <row r="97" spans="1:7" ht="17.25">
      <c r="A97" s="171"/>
      <c r="B97" s="183"/>
      <c r="C97" s="183"/>
      <c r="D97" s="162" t="s">
        <v>1045</v>
      </c>
      <c r="E97" s="163" t="s">
        <v>362</v>
      </c>
      <c r="F97" s="165">
        <v>0.08600000000000008</v>
      </c>
      <c r="G97" s="165">
        <v>1.226</v>
      </c>
    </row>
    <row r="98" spans="1:7" ht="17.25">
      <c r="A98" s="171"/>
      <c r="B98" s="183"/>
      <c r="C98" s="182">
        <v>6</v>
      </c>
      <c r="D98" s="162" t="s">
        <v>1021</v>
      </c>
      <c r="E98" s="163" t="s">
        <v>362</v>
      </c>
      <c r="F98" s="165">
        <v>8.033000000000001</v>
      </c>
      <c r="G98" s="165"/>
    </row>
    <row r="99" spans="1:7" ht="17.25">
      <c r="A99" s="171"/>
      <c r="B99" s="183"/>
      <c r="C99" s="182">
        <v>8</v>
      </c>
      <c r="D99" s="162" t="s">
        <v>865</v>
      </c>
      <c r="E99" s="163" t="s">
        <v>362</v>
      </c>
      <c r="F99" s="165">
        <v>0.803</v>
      </c>
      <c r="G99" s="165"/>
    </row>
    <row r="100" spans="1:7" ht="17.25">
      <c r="A100" s="171"/>
      <c r="B100" s="182">
        <v>40</v>
      </c>
      <c r="C100" s="182">
        <v>2</v>
      </c>
      <c r="D100" s="162" t="s">
        <v>1042</v>
      </c>
      <c r="E100" s="163" t="s">
        <v>362</v>
      </c>
      <c r="F100" s="165">
        <v>1.298</v>
      </c>
      <c r="G100" s="165">
        <v>0.36</v>
      </c>
    </row>
    <row r="101" spans="1:7" ht="17.25">
      <c r="A101" s="171"/>
      <c r="B101" s="183"/>
      <c r="C101" s="182">
        <v>3</v>
      </c>
      <c r="D101" s="162" t="s">
        <v>878</v>
      </c>
      <c r="E101" s="163" t="s">
        <v>362</v>
      </c>
      <c r="F101" s="165">
        <v>2.4</v>
      </c>
      <c r="G101" s="165">
        <v>0.06</v>
      </c>
    </row>
    <row r="102" spans="1:7" ht="17.25">
      <c r="A102" s="171"/>
      <c r="B102" s="183"/>
      <c r="C102" s="182">
        <v>4</v>
      </c>
      <c r="D102" s="162" t="s">
        <v>1188</v>
      </c>
      <c r="E102" s="163" t="s">
        <v>362</v>
      </c>
      <c r="F102" s="165">
        <v>1.552</v>
      </c>
      <c r="G102" s="165">
        <v>0.94</v>
      </c>
    </row>
    <row r="103" spans="1:7" ht="17.25">
      <c r="A103" s="171"/>
      <c r="B103" s="183"/>
      <c r="C103" s="182">
        <v>6</v>
      </c>
      <c r="D103" s="162" t="s">
        <v>1189</v>
      </c>
      <c r="E103" s="163" t="s">
        <v>362</v>
      </c>
      <c r="F103" s="165">
        <v>1.691</v>
      </c>
      <c r="G103" s="165">
        <v>0.2</v>
      </c>
    </row>
    <row r="104" spans="1:7" ht="17.25">
      <c r="A104" s="171"/>
      <c r="B104" s="182">
        <v>42</v>
      </c>
      <c r="C104" s="182">
        <v>3</v>
      </c>
      <c r="D104" s="162" t="s">
        <v>1203</v>
      </c>
      <c r="E104" s="163" t="s">
        <v>1251</v>
      </c>
      <c r="F104" s="165">
        <v>0.037</v>
      </c>
      <c r="G104" s="165"/>
    </row>
    <row r="105" spans="1:7" ht="17.25">
      <c r="A105" s="171"/>
      <c r="B105" s="183"/>
      <c r="C105" s="183"/>
      <c r="D105" s="172"/>
      <c r="E105" s="163" t="s">
        <v>362</v>
      </c>
      <c r="F105" s="165">
        <v>35.104000000000006</v>
      </c>
      <c r="G105" s="165"/>
    </row>
    <row r="106" spans="1:7" ht="17.25">
      <c r="A106" s="171"/>
      <c r="B106" s="183"/>
      <c r="C106" s="182">
        <v>3.5</v>
      </c>
      <c r="D106" s="162" t="s">
        <v>1027</v>
      </c>
      <c r="E106" s="163" t="s">
        <v>362</v>
      </c>
      <c r="F106" s="165">
        <v>18.602000000000004</v>
      </c>
      <c r="G106" s="165"/>
    </row>
    <row r="107" spans="1:7" ht="17.25">
      <c r="A107" s="171"/>
      <c r="B107" s="183"/>
      <c r="C107" s="182">
        <v>4</v>
      </c>
      <c r="D107" s="162" t="s">
        <v>1228</v>
      </c>
      <c r="E107" s="163" t="s">
        <v>362</v>
      </c>
      <c r="F107" s="165">
        <v>42.444</v>
      </c>
      <c r="G107" s="165">
        <v>0.07</v>
      </c>
    </row>
    <row r="108" spans="1:7" ht="17.25">
      <c r="A108" s="171"/>
      <c r="B108" s="183"/>
      <c r="C108" s="182">
        <v>5</v>
      </c>
      <c r="D108" s="162" t="s">
        <v>1036</v>
      </c>
      <c r="E108" s="163" t="s">
        <v>362</v>
      </c>
      <c r="F108" s="165">
        <v>16.388</v>
      </c>
      <c r="G108" s="165">
        <v>0.62</v>
      </c>
    </row>
    <row r="109" spans="1:7" ht="17.25">
      <c r="A109" s="171"/>
      <c r="B109" s="183"/>
      <c r="C109" s="182">
        <v>6</v>
      </c>
      <c r="D109" s="162" t="s">
        <v>980</v>
      </c>
      <c r="E109" s="163" t="s">
        <v>362</v>
      </c>
      <c r="F109" s="165">
        <v>0</v>
      </c>
      <c r="G109" s="165">
        <v>2.7479999999999998</v>
      </c>
    </row>
    <row r="110" spans="1:7" ht="17.25">
      <c r="A110" s="171"/>
      <c r="B110" s="183"/>
      <c r="C110" s="183"/>
      <c r="D110" s="162" t="s">
        <v>981</v>
      </c>
      <c r="E110" s="163" t="s">
        <v>362</v>
      </c>
      <c r="F110" s="165">
        <v>2.198</v>
      </c>
      <c r="G110" s="165">
        <v>0.55</v>
      </c>
    </row>
    <row r="111" spans="1:7" ht="17.25">
      <c r="A111" s="171"/>
      <c r="B111" s="183"/>
      <c r="C111" s="182">
        <v>8</v>
      </c>
      <c r="D111" s="162" t="s">
        <v>1083</v>
      </c>
      <c r="E111" s="163" t="s">
        <v>362</v>
      </c>
      <c r="F111" s="165">
        <v>2.086</v>
      </c>
      <c r="G111" s="165">
        <v>0.075</v>
      </c>
    </row>
    <row r="112" spans="1:7" ht="17.25">
      <c r="A112" s="171"/>
      <c r="B112" s="183"/>
      <c r="C112" s="183"/>
      <c r="D112" s="162" t="s">
        <v>1084</v>
      </c>
      <c r="E112" s="163" t="s">
        <v>362</v>
      </c>
      <c r="F112" s="165">
        <v>2.95</v>
      </c>
      <c r="G112" s="165"/>
    </row>
    <row r="113" spans="1:7" ht="17.25">
      <c r="A113" s="171"/>
      <c r="B113" s="183"/>
      <c r="C113" s="182">
        <v>10</v>
      </c>
      <c r="D113" s="162" t="s">
        <v>945</v>
      </c>
      <c r="E113" s="163" t="s">
        <v>362</v>
      </c>
      <c r="F113" s="165">
        <v>1.602</v>
      </c>
      <c r="G113" s="165"/>
    </row>
    <row r="114" spans="1:7" ht="17.25">
      <c r="A114" s="171"/>
      <c r="B114" s="182">
        <v>45</v>
      </c>
      <c r="C114" s="182">
        <v>3</v>
      </c>
      <c r="D114" s="162" t="s">
        <v>1162</v>
      </c>
      <c r="E114" s="163" t="s">
        <v>362</v>
      </c>
      <c r="F114" s="165">
        <v>8.414</v>
      </c>
      <c r="G114" s="165">
        <v>0.07</v>
      </c>
    </row>
    <row r="115" spans="1:7" ht="17.25">
      <c r="A115" s="171"/>
      <c r="B115" s="183"/>
      <c r="C115" s="182">
        <v>3.5</v>
      </c>
      <c r="D115" s="162" t="s">
        <v>871</v>
      </c>
      <c r="E115" s="163" t="s">
        <v>362</v>
      </c>
      <c r="F115" s="165">
        <v>0</v>
      </c>
      <c r="G115" s="165">
        <v>0.286</v>
      </c>
    </row>
    <row r="116" spans="1:7" ht="17.25">
      <c r="A116" s="171"/>
      <c r="B116" s="183"/>
      <c r="C116" s="182">
        <v>4</v>
      </c>
      <c r="D116" s="162" t="s">
        <v>1037</v>
      </c>
      <c r="E116" s="163" t="s">
        <v>362</v>
      </c>
      <c r="F116" s="165">
        <v>0.82</v>
      </c>
      <c r="G116" s="165">
        <v>4.19</v>
      </c>
    </row>
    <row r="117" spans="1:7" ht="17.25">
      <c r="A117" s="171"/>
      <c r="B117" s="183"/>
      <c r="C117" s="182">
        <v>5</v>
      </c>
      <c r="D117" s="162" t="s">
        <v>1038</v>
      </c>
      <c r="E117" s="163" t="s">
        <v>362</v>
      </c>
      <c r="F117" s="165">
        <v>6.077999999999999</v>
      </c>
      <c r="G117" s="165">
        <v>0.65</v>
      </c>
    </row>
    <row r="118" spans="1:7" ht="17.25">
      <c r="A118" s="171"/>
      <c r="B118" s="183"/>
      <c r="C118" s="182">
        <v>9</v>
      </c>
      <c r="D118" s="162" t="s">
        <v>887</v>
      </c>
      <c r="E118" s="163" t="s">
        <v>1321</v>
      </c>
      <c r="F118" s="165">
        <v>0.087</v>
      </c>
      <c r="G118" s="165">
        <v>0.155</v>
      </c>
    </row>
    <row r="119" spans="1:7" ht="17.25">
      <c r="A119" s="171"/>
      <c r="B119" s="183"/>
      <c r="C119" s="182">
        <v>10</v>
      </c>
      <c r="D119" s="162" t="s">
        <v>1025</v>
      </c>
      <c r="E119" s="163" t="s">
        <v>362</v>
      </c>
      <c r="F119" s="165">
        <v>1.48</v>
      </c>
      <c r="G119" s="165"/>
    </row>
    <row r="120" spans="1:7" ht="17.25">
      <c r="A120" s="171"/>
      <c r="B120" s="182">
        <v>48</v>
      </c>
      <c r="C120" s="182">
        <v>2</v>
      </c>
      <c r="D120" s="162" t="s">
        <v>1324</v>
      </c>
      <c r="E120" s="163" t="s">
        <v>362</v>
      </c>
      <c r="F120" s="165">
        <v>0.314</v>
      </c>
      <c r="G120" s="165">
        <v>0.135</v>
      </c>
    </row>
    <row r="121" spans="1:7" ht="17.25">
      <c r="A121" s="171"/>
      <c r="B121" s="183"/>
      <c r="C121" s="182">
        <v>3</v>
      </c>
      <c r="D121" s="162" t="s">
        <v>1039</v>
      </c>
      <c r="E121" s="163" t="s">
        <v>362</v>
      </c>
      <c r="F121" s="165">
        <v>5.552</v>
      </c>
      <c r="G121" s="165">
        <v>0.54</v>
      </c>
    </row>
    <row r="122" spans="1:7" ht="17.25">
      <c r="A122" s="171"/>
      <c r="B122" s="183"/>
      <c r="C122" s="182">
        <v>3.5</v>
      </c>
      <c r="D122" s="162" t="s">
        <v>1199</v>
      </c>
      <c r="E122" s="163" t="s">
        <v>362</v>
      </c>
      <c r="F122" s="165">
        <v>7.436000000000001</v>
      </c>
      <c r="G122" s="165"/>
    </row>
    <row r="123" spans="1:7" ht="17.25">
      <c r="A123" s="171"/>
      <c r="B123" s="183"/>
      <c r="C123" s="182">
        <v>4</v>
      </c>
      <c r="D123" s="162" t="s">
        <v>1145</v>
      </c>
      <c r="E123" s="163" t="s">
        <v>362</v>
      </c>
      <c r="F123" s="165">
        <v>2.616</v>
      </c>
      <c r="G123" s="165">
        <v>0.19</v>
      </c>
    </row>
    <row r="124" spans="1:7" ht="17.25">
      <c r="A124" s="171"/>
      <c r="B124" s="183"/>
      <c r="C124" s="182">
        <v>5</v>
      </c>
      <c r="D124" s="162" t="s">
        <v>1072</v>
      </c>
      <c r="E124" s="163" t="s">
        <v>362</v>
      </c>
      <c r="F124" s="165">
        <v>11.951999999999998</v>
      </c>
      <c r="G124" s="165">
        <v>0.1</v>
      </c>
    </row>
    <row r="125" spans="1:7" ht="17.25">
      <c r="A125" s="171"/>
      <c r="B125" s="183"/>
      <c r="C125" s="182">
        <v>6</v>
      </c>
      <c r="D125" s="162" t="s">
        <v>974</v>
      </c>
      <c r="E125" s="163" t="s">
        <v>362</v>
      </c>
      <c r="F125" s="165">
        <v>0</v>
      </c>
      <c r="G125" s="165">
        <v>0.874</v>
      </c>
    </row>
    <row r="126" spans="1:7" ht="17.25">
      <c r="A126" s="171"/>
      <c r="B126" s="183"/>
      <c r="C126" s="182">
        <v>8</v>
      </c>
      <c r="D126" s="162" t="s">
        <v>1132</v>
      </c>
      <c r="E126" s="163" t="s">
        <v>362</v>
      </c>
      <c r="F126" s="165">
        <v>3.17</v>
      </c>
      <c r="G126" s="165"/>
    </row>
    <row r="127" spans="1:7" ht="17.25">
      <c r="A127" s="171"/>
      <c r="B127" s="183"/>
      <c r="C127" s="183"/>
      <c r="D127" s="162" t="s">
        <v>1026</v>
      </c>
      <c r="E127" s="163" t="s">
        <v>362</v>
      </c>
      <c r="F127" s="165">
        <v>5.31</v>
      </c>
      <c r="G127" s="165"/>
    </row>
    <row r="128" spans="1:7" ht="17.25">
      <c r="A128" s="171"/>
      <c r="B128" s="183"/>
      <c r="C128" s="182">
        <v>10</v>
      </c>
      <c r="D128" s="162" t="s">
        <v>872</v>
      </c>
      <c r="E128" s="163" t="s">
        <v>362</v>
      </c>
      <c r="F128" s="165">
        <v>2.69</v>
      </c>
      <c r="G128" s="165">
        <v>0.53</v>
      </c>
    </row>
    <row r="129" spans="1:7" ht="17.25">
      <c r="A129" s="171"/>
      <c r="B129" s="182">
        <v>48.3</v>
      </c>
      <c r="C129" s="182">
        <v>4</v>
      </c>
      <c r="D129" s="162" t="s">
        <v>1080</v>
      </c>
      <c r="E129" s="163" t="s">
        <v>362</v>
      </c>
      <c r="F129" s="165">
        <v>0.025</v>
      </c>
      <c r="G129" s="165"/>
    </row>
    <row r="130" spans="1:7" ht="17.25">
      <c r="A130" s="171"/>
      <c r="B130" s="182">
        <v>50</v>
      </c>
      <c r="C130" s="182">
        <v>3</v>
      </c>
      <c r="D130" s="162" t="s">
        <v>1019</v>
      </c>
      <c r="E130" s="163" t="s">
        <v>362</v>
      </c>
      <c r="F130" s="165">
        <v>0.548</v>
      </c>
      <c r="G130" s="165"/>
    </row>
    <row r="131" spans="1:7" ht="17.25">
      <c r="A131" s="171"/>
      <c r="B131" s="183"/>
      <c r="C131" s="182">
        <v>5</v>
      </c>
      <c r="D131" s="162" t="s">
        <v>1099</v>
      </c>
      <c r="E131" s="163" t="s">
        <v>362</v>
      </c>
      <c r="F131" s="165">
        <v>1.22</v>
      </c>
      <c r="G131" s="165">
        <v>0.34</v>
      </c>
    </row>
    <row r="132" spans="1:7" ht="17.25">
      <c r="A132" s="171"/>
      <c r="B132" s="183"/>
      <c r="C132" s="183"/>
      <c r="D132" s="162" t="s">
        <v>1163</v>
      </c>
      <c r="E132" s="163" t="s">
        <v>362</v>
      </c>
      <c r="F132" s="165">
        <v>1.008</v>
      </c>
      <c r="G132" s="165"/>
    </row>
    <row r="133" spans="1:7" ht="17.25">
      <c r="A133" s="171"/>
      <c r="B133" s="183"/>
      <c r="C133" s="182">
        <v>6</v>
      </c>
      <c r="D133" s="162" t="s">
        <v>1063</v>
      </c>
      <c r="E133" s="163" t="s">
        <v>362</v>
      </c>
      <c r="F133" s="165">
        <v>2.7039999999999997</v>
      </c>
      <c r="G133" s="165"/>
    </row>
    <row r="134" spans="1:7" ht="17.25">
      <c r="A134" s="171"/>
      <c r="B134" s="183"/>
      <c r="C134" s="182">
        <v>10</v>
      </c>
      <c r="D134" s="162" t="s">
        <v>1201</v>
      </c>
      <c r="E134" s="163" t="s">
        <v>362</v>
      </c>
      <c r="F134" s="165">
        <v>1.8960000000000001</v>
      </c>
      <c r="G134" s="165"/>
    </row>
    <row r="135" spans="1:7" ht="17.25">
      <c r="A135" s="171"/>
      <c r="B135" s="182">
        <v>51</v>
      </c>
      <c r="C135" s="182">
        <v>2.5</v>
      </c>
      <c r="D135" s="162" t="s">
        <v>989</v>
      </c>
      <c r="E135" s="163" t="s">
        <v>1251</v>
      </c>
      <c r="F135" s="165">
        <v>5.79</v>
      </c>
      <c r="G135" s="165"/>
    </row>
    <row r="136" spans="1:7" ht="17.25">
      <c r="A136" s="171"/>
      <c r="B136" s="183"/>
      <c r="C136" s="183"/>
      <c r="D136" s="172"/>
      <c r="E136" s="163" t="s">
        <v>362</v>
      </c>
      <c r="F136" s="165">
        <v>52.9</v>
      </c>
      <c r="G136" s="165">
        <v>1.8</v>
      </c>
    </row>
    <row r="137" spans="1:7" ht="17.25">
      <c r="A137" s="171"/>
      <c r="B137" s="183"/>
      <c r="C137" s="182">
        <v>3</v>
      </c>
      <c r="D137" s="162" t="s">
        <v>977</v>
      </c>
      <c r="E137" s="163" t="s">
        <v>1251</v>
      </c>
      <c r="F137" s="165">
        <v>0</v>
      </c>
      <c r="G137" s="165">
        <v>4.63</v>
      </c>
    </row>
    <row r="138" spans="1:7" ht="17.25">
      <c r="A138" s="171"/>
      <c r="B138" s="183"/>
      <c r="C138" s="183"/>
      <c r="D138" s="172"/>
      <c r="E138" s="163" t="s">
        <v>362</v>
      </c>
      <c r="F138" s="165">
        <v>3.12</v>
      </c>
      <c r="G138" s="165">
        <v>6.21</v>
      </c>
    </row>
    <row r="139" spans="1:7" ht="17.25">
      <c r="A139" s="171"/>
      <c r="B139" s="183"/>
      <c r="C139" s="183"/>
      <c r="D139" s="172"/>
      <c r="E139" s="173"/>
      <c r="F139" s="165">
        <v>0.813</v>
      </c>
      <c r="G139" s="165">
        <v>0.6</v>
      </c>
    </row>
    <row r="140" spans="1:7" ht="17.25">
      <c r="A140" s="171"/>
      <c r="B140" s="183"/>
      <c r="C140" s="182">
        <v>4</v>
      </c>
      <c r="D140" s="162" t="s">
        <v>1020</v>
      </c>
      <c r="E140" s="163" t="s">
        <v>362</v>
      </c>
      <c r="F140" s="165">
        <v>0</v>
      </c>
      <c r="G140" s="165">
        <v>0.084</v>
      </c>
    </row>
    <row r="141" spans="1:7" ht="17.25">
      <c r="A141" s="171"/>
      <c r="B141" s="183"/>
      <c r="C141" s="183"/>
      <c r="D141" s="162" t="s">
        <v>949</v>
      </c>
      <c r="E141" s="163" t="s">
        <v>1251</v>
      </c>
      <c r="F141" s="165">
        <v>1.92</v>
      </c>
      <c r="G141" s="165">
        <v>5.89</v>
      </c>
    </row>
    <row r="142" spans="1:7" ht="17.25">
      <c r="A142" s="171"/>
      <c r="B142" s="183"/>
      <c r="C142" s="182">
        <v>5</v>
      </c>
      <c r="D142" s="162" t="s">
        <v>895</v>
      </c>
      <c r="E142" s="163" t="s">
        <v>362</v>
      </c>
      <c r="F142" s="165">
        <v>12.98</v>
      </c>
      <c r="G142" s="165">
        <v>0.185</v>
      </c>
    </row>
    <row r="143" spans="1:7" ht="17.25">
      <c r="A143" s="171"/>
      <c r="B143" s="183"/>
      <c r="C143" s="182">
        <v>6</v>
      </c>
      <c r="D143" s="162" t="s">
        <v>860</v>
      </c>
      <c r="E143" s="163" t="s">
        <v>362</v>
      </c>
      <c r="F143" s="165">
        <v>1.114</v>
      </c>
      <c r="G143" s="165">
        <v>0.17</v>
      </c>
    </row>
    <row r="144" spans="1:7" ht="17.25">
      <c r="A144" s="171"/>
      <c r="B144" s="182">
        <v>57</v>
      </c>
      <c r="C144" s="182">
        <v>3</v>
      </c>
      <c r="D144" s="162" t="s">
        <v>1090</v>
      </c>
      <c r="E144" s="163" t="s">
        <v>362</v>
      </c>
      <c r="F144" s="165">
        <v>0.72</v>
      </c>
      <c r="G144" s="165">
        <v>5.268</v>
      </c>
    </row>
    <row r="145" spans="1:7" ht="17.25">
      <c r="A145" s="171"/>
      <c r="B145" s="183"/>
      <c r="C145" s="183"/>
      <c r="D145" s="162" t="s">
        <v>1139</v>
      </c>
      <c r="E145" s="163" t="s">
        <v>1141</v>
      </c>
      <c r="F145" s="165">
        <v>0</v>
      </c>
      <c r="G145" s="165">
        <v>3.13</v>
      </c>
    </row>
    <row r="146" spans="1:7" ht="17.25">
      <c r="A146" s="171"/>
      <c r="B146" s="182">
        <v>65</v>
      </c>
      <c r="C146" s="182">
        <v>10</v>
      </c>
      <c r="D146" s="162" t="s">
        <v>888</v>
      </c>
      <c r="E146" s="163" t="s">
        <v>1321</v>
      </c>
      <c r="F146" s="165">
        <v>0.08</v>
      </c>
      <c r="G146" s="165"/>
    </row>
    <row r="147" spans="1:7" ht="17.25">
      <c r="A147" s="171"/>
      <c r="B147" s="182">
        <v>100</v>
      </c>
      <c r="C147" s="182">
        <v>4</v>
      </c>
      <c r="D147" s="162" t="s">
        <v>890</v>
      </c>
      <c r="E147" s="163" t="s">
        <v>1321</v>
      </c>
      <c r="F147" s="165">
        <v>1.368</v>
      </c>
      <c r="G147" s="165"/>
    </row>
    <row r="148" spans="1:7" ht="17.25">
      <c r="A148" s="171"/>
      <c r="B148" s="182">
        <v>140</v>
      </c>
      <c r="C148" s="182">
        <v>8</v>
      </c>
      <c r="D148" s="162" t="s">
        <v>1030</v>
      </c>
      <c r="E148" s="163" t="s">
        <v>1251</v>
      </c>
      <c r="F148" s="165">
        <v>0</v>
      </c>
      <c r="G148" s="165">
        <v>4.735</v>
      </c>
    </row>
    <row r="149" spans="1:7" ht="17.25">
      <c r="A149" s="171"/>
      <c r="B149" s="182" t="s">
        <v>1005</v>
      </c>
      <c r="C149" s="182">
        <v>1.5</v>
      </c>
      <c r="D149" s="162" t="s">
        <v>1006</v>
      </c>
      <c r="E149" s="163">
        <v>20</v>
      </c>
      <c r="F149" s="165">
        <v>0.054</v>
      </c>
      <c r="G149" s="165"/>
    </row>
    <row r="150" spans="1:7" ht="17.25">
      <c r="A150" s="171"/>
      <c r="B150" s="182" t="s">
        <v>1095</v>
      </c>
      <c r="C150" s="182">
        <v>2.7</v>
      </c>
      <c r="D150" s="162" t="s">
        <v>861</v>
      </c>
      <c r="E150" s="163">
        <v>20</v>
      </c>
      <c r="F150" s="165">
        <v>0</v>
      </c>
      <c r="G150" s="165">
        <v>2.1</v>
      </c>
    </row>
    <row r="151" spans="1:7" ht="17.25">
      <c r="A151" s="171"/>
      <c r="B151" s="182">
        <v>54</v>
      </c>
      <c r="C151" s="182">
        <v>5</v>
      </c>
      <c r="D151" s="162" t="s">
        <v>1200</v>
      </c>
      <c r="E151" s="163" t="s">
        <v>362</v>
      </c>
      <c r="F151" s="165">
        <v>10</v>
      </c>
      <c r="G151" s="165"/>
    </row>
    <row r="152" spans="1:7" ht="17.25">
      <c r="A152" s="151" t="s">
        <v>1250</v>
      </c>
      <c r="B152" s="182">
        <v>38</v>
      </c>
      <c r="C152" s="182">
        <v>3</v>
      </c>
      <c r="D152" s="162" t="s">
        <v>920</v>
      </c>
      <c r="E152" s="163" t="s">
        <v>362</v>
      </c>
      <c r="F152" s="165">
        <v>0.086</v>
      </c>
      <c r="G152" s="165"/>
    </row>
    <row r="153" spans="1:7" ht="17.25">
      <c r="A153" s="171"/>
      <c r="B153" s="183"/>
      <c r="C153" s="182">
        <v>3.2</v>
      </c>
      <c r="D153" s="162" t="s">
        <v>1007</v>
      </c>
      <c r="E153" s="163" t="s">
        <v>1251</v>
      </c>
      <c r="F153" s="165">
        <v>3.951</v>
      </c>
      <c r="G153" s="165"/>
    </row>
    <row r="154" spans="1:7" ht="17.25">
      <c r="A154" s="171"/>
      <c r="B154" s="183"/>
      <c r="C154" s="183"/>
      <c r="D154" s="172"/>
      <c r="E154" s="163" t="s">
        <v>362</v>
      </c>
      <c r="F154" s="165">
        <v>0</v>
      </c>
      <c r="G154" s="165">
        <v>1.919</v>
      </c>
    </row>
    <row r="155" spans="1:7" ht="17.25">
      <c r="A155" s="171"/>
      <c r="B155" s="183"/>
      <c r="C155" s="182">
        <v>4</v>
      </c>
      <c r="D155" s="162" t="s">
        <v>1298</v>
      </c>
      <c r="E155" s="163" t="s">
        <v>1251</v>
      </c>
      <c r="F155" s="165">
        <v>0.116</v>
      </c>
      <c r="G155" s="165"/>
    </row>
    <row r="156" spans="1:7" ht="17.25">
      <c r="A156" s="171"/>
      <c r="B156" s="182">
        <v>48.3</v>
      </c>
      <c r="C156" s="182">
        <v>5</v>
      </c>
      <c r="D156" s="162" t="s">
        <v>1075</v>
      </c>
      <c r="E156" s="163" t="s">
        <v>362</v>
      </c>
      <c r="F156" s="165">
        <v>17.526</v>
      </c>
      <c r="G156" s="165">
        <v>0.05</v>
      </c>
    </row>
    <row r="157" spans="1:7" ht="17.25">
      <c r="A157" s="171"/>
      <c r="B157" s="182">
        <v>51</v>
      </c>
      <c r="C157" s="182">
        <v>4</v>
      </c>
      <c r="D157" s="162" t="s">
        <v>949</v>
      </c>
      <c r="E157" s="163" t="s">
        <v>1251</v>
      </c>
      <c r="F157" s="165">
        <v>0.178</v>
      </c>
      <c r="G157" s="165"/>
    </row>
    <row r="158" spans="1:7" ht="17.25">
      <c r="A158" s="171"/>
      <c r="B158" s="183"/>
      <c r="C158" s="182">
        <v>5</v>
      </c>
      <c r="D158" s="162" t="s">
        <v>895</v>
      </c>
      <c r="E158" s="163" t="s">
        <v>362</v>
      </c>
      <c r="F158" s="165">
        <v>0.048</v>
      </c>
      <c r="G158" s="165"/>
    </row>
    <row r="159" spans="1:7" ht="17.25">
      <c r="A159" s="171"/>
      <c r="B159" s="182">
        <v>57</v>
      </c>
      <c r="C159" s="182">
        <v>3.5</v>
      </c>
      <c r="D159" s="162" t="s">
        <v>1263</v>
      </c>
      <c r="E159" s="163" t="s">
        <v>1251</v>
      </c>
      <c r="F159" s="165">
        <v>2.592</v>
      </c>
      <c r="G159" s="165">
        <v>2.45</v>
      </c>
    </row>
    <row r="160" spans="1:7" ht="17.25">
      <c r="A160" s="171"/>
      <c r="B160" s="183"/>
      <c r="C160" s="182">
        <v>4</v>
      </c>
      <c r="D160" s="162" t="s">
        <v>1231</v>
      </c>
      <c r="E160" s="163" t="s">
        <v>1251</v>
      </c>
      <c r="F160" s="165">
        <v>0</v>
      </c>
      <c r="G160" s="165">
        <v>4.339</v>
      </c>
    </row>
    <row r="161" spans="1:7" ht="17.25">
      <c r="A161" s="171"/>
      <c r="B161" s="183"/>
      <c r="C161" s="182">
        <v>5</v>
      </c>
      <c r="D161" s="162" t="s">
        <v>1232</v>
      </c>
      <c r="E161" s="163" t="s">
        <v>1251</v>
      </c>
      <c r="F161" s="165">
        <v>11.915</v>
      </c>
      <c r="G161" s="165">
        <v>3.486</v>
      </c>
    </row>
    <row r="162" spans="1:7" ht="17.25">
      <c r="A162" s="171"/>
      <c r="B162" s="183"/>
      <c r="C162" s="183"/>
      <c r="D162" s="172"/>
      <c r="E162" s="163" t="s">
        <v>362</v>
      </c>
      <c r="F162" s="165">
        <v>17.204</v>
      </c>
      <c r="G162" s="165">
        <v>1.164</v>
      </c>
    </row>
    <row r="163" spans="1:7" ht="17.25">
      <c r="A163" s="171"/>
      <c r="B163" s="183"/>
      <c r="C163" s="183"/>
      <c r="D163" s="172"/>
      <c r="E163" s="173"/>
      <c r="F163" s="165">
        <v>1.551</v>
      </c>
      <c r="G163" s="165"/>
    </row>
    <row r="164" spans="1:7" ht="17.25">
      <c r="A164" s="171"/>
      <c r="B164" s="183"/>
      <c r="C164" s="182">
        <v>6</v>
      </c>
      <c r="D164" s="162" t="s">
        <v>1259</v>
      </c>
      <c r="E164" s="163" t="s">
        <v>1251</v>
      </c>
      <c r="F164" s="165">
        <v>0</v>
      </c>
      <c r="G164" s="165">
        <v>8.35</v>
      </c>
    </row>
    <row r="165" spans="1:7" ht="17.25">
      <c r="A165" s="171"/>
      <c r="B165" s="183"/>
      <c r="C165" s="183"/>
      <c r="D165" s="172"/>
      <c r="E165" s="163" t="s">
        <v>362</v>
      </c>
      <c r="F165" s="165">
        <v>25.131</v>
      </c>
      <c r="G165" s="165">
        <v>0.667</v>
      </c>
    </row>
    <row r="166" spans="1:7" ht="17.25">
      <c r="A166" s="171"/>
      <c r="B166" s="183"/>
      <c r="C166" s="183"/>
      <c r="D166" s="162" t="s">
        <v>1040</v>
      </c>
      <c r="E166" s="163" t="s">
        <v>1187</v>
      </c>
      <c r="F166" s="165">
        <v>0</v>
      </c>
      <c r="G166" s="165">
        <v>2.399</v>
      </c>
    </row>
    <row r="167" spans="1:7" ht="17.25">
      <c r="A167" s="171"/>
      <c r="B167" s="183"/>
      <c r="C167" s="182">
        <v>8</v>
      </c>
      <c r="D167" s="162" t="s">
        <v>1305</v>
      </c>
      <c r="E167" s="163" t="s">
        <v>362</v>
      </c>
      <c r="F167" s="165">
        <v>3.685</v>
      </c>
      <c r="G167" s="165"/>
    </row>
    <row r="168" spans="1:7" ht="17.25">
      <c r="A168" s="171"/>
      <c r="B168" s="183"/>
      <c r="C168" s="182">
        <v>10</v>
      </c>
      <c r="D168" s="162" t="s">
        <v>901</v>
      </c>
      <c r="E168" s="163" t="s">
        <v>362</v>
      </c>
      <c r="F168" s="165">
        <v>3.8</v>
      </c>
      <c r="G168" s="165">
        <v>1.1</v>
      </c>
    </row>
    <row r="169" spans="1:7" ht="17.25">
      <c r="A169" s="171"/>
      <c r="B169" s="183"/>
      <c r="C169" s="182">
        <v>12</v>
      </c>
      <c r="D169" s="162" t="s">
        <v>1241</v>
      </c>
      <c r="E169" s="163" t="s">
        <v>362</v>
      </c>
      <c r="F169" s="165">
        <v>0</v>
      </c>
      <c r="G169" s="165">
        <v>6.261</v>
      </c>
    </row>
    <row r="170" spans="1:7" ht="17.25">
      <c r="A170" s="171"/>
      <c r="B170" s="182">
        <v>60</v>
      </c>
      <c r="C170" s="182">
        <v>3.2</v>
      </c>
      <c r="D170" s="162" t="s">
        <v>1034</v>
      </c>
      <c r="E170" s="163" t="s">
        <v>362</v>
      </c>
      <c r="F170" s="165">
        <v>0.05</v>
      </c>
      <c r="G170" s="165"/>
    </row>
    <row r="171" spans="1:7" ht="17.25">
      <c r="A171" s="171"/>
      <c r="B171" s="183"/>
      <c r="C171" s="182">
        <v>3.5</v>
      </c>
      <c r="D171" s="162" t="s">
        <v>1074</v>
      </c>
      <c r="E171" s="163" t="s">
        <v>362</v>
      </c>
      <c r="F171" s="165">
        <v>0</v>
      </c>
      <c r="G171" s="165">
        <v>3.605</v>
      </c>
    </row>
    <row r="172" spans="1:7" ht="17.25">
      <c r="A172" s="171"/>
      <c r="B172" s="183"/>
      <c r="C172" s="183"/>
      <c r="D172" s="162" t="s">
        <v>1011</v>
      </c>
      <c r="E172" s="163" t="s">
        <v>1251</v>
      </c>
      <c r="F172" s="165">
        <v>5.05</v>
      </c>
      <c r="G172" s="165"/>
    </row>
    <row r="173" spans="1:7" ht="17.25">
      <c r="A173" s="171"/>
      <c r="B173" s="183"/>
      <c r="C173" s="183"/>
      <c r="D173" s="162" t="s">
        <v>942</v>
      </c>
      <c r="E173" s="163" t="s">
        <v>362</v>
      </c>
      <c r="F173" s="165">
        <v>5.342</v>
      </c>
      <c r="G173" s="165">
        <v>2.02</v>
      </c>
    </row>
    <row r="174" spans="1:7" ht="17.25">
      <c r="A174" s="174"/>
      <c r="B174" s="183"/>
      <c r="C174" s="182">
        <v>4</v>
      </c>
      <c r="D174" s="162" t="s">
        <v>889</v>
      </c>
      <c r="E174" s="163" t="s">
        <v>362</v>
      </c>
      <c r="F174" s="165">
        <v>4.485</v>
      </c>
      <c r="G174" s="165">
        <v>1.475</v>
      </c>
    </row>
    <row r="175" spans="1:7" ht="17.25">
      <c r="A175" s="174"/>
      <c r="B175" s="183"/>
      <c r="C175" s="183"/>
      <c r="D175" s="162" t="s">
        <v>1291</v>
      </c>
      <c r="E175" s="163" t="s">
        <v>1251</v>
      </c>
      <c r="F175" s="165">
        <v>0.514</v>
      </c>
      <c r="G175" s="165">
        <v>6.9559999999999995</v>
      </c>
    </row>
    <row r="176" spans="1:7" ht="17.25">
      <c r="A176" s="174"/>
      <c r="B176" s="183"/>
      <c r="C176" s="183"/>
      <c r="D176" s="172"/>
      <c r="E176" s="163" t="s">
        <v>362</v>
      </c>
      <c r="F176" s="165">
        <v>27.189000000000004</v>
      </c>
      <c r="G176" s="165"/>
    </row>
    <row r="177" spans="1:7" ht="17.25">
      <c r="A177" s="174"/>
      <c r="B177" s="183"/>
      <c r="C177" s="183"/>
      <c r="D177" s="162" t="s">
        <v>943</v>
      </c>
      <c r="E177" s="163" t="s">
        <v>362</v>
      </c>
      <c r="F177" s="165">
        <v>19.47</v>
      </c>
      <c r="G177" s="165"/>
    </row>
    <row r="178" spans="1:7" ht="17.25">
      <c r="A178" s="174"/>
      <c r="B178" s="183"/>
      <c r="C178" s="182">
        <v>5</v>
      </c>
      <c r="D178" s="162" t="s">
        <v>1306</v>
      </c>
      <c r="E178" s="163" t="s">
        <v>1251</v>
      </c>
      <c r="F178" s="165">
        <v>5.3420000000000005</v>
      </c>
      <c r="G178" s="165">
        <v>0.29</v>
      </c>
    </row>
    <row r="179" spans="1:7" ht="17.25">
      <c r="A179" s="174"/>
      <c r="B179" s="183"/>
      <c r="C179" s="182">
        <v>6</v>
      </c>
      <c r="D179" s="162" t="s">
        <v>911</v>
      </c>
      <c r="E179" s="163" t="s">
        <v>362</v>
      </c>
      <c r="F179" s="165">
        <v>28.817</v>
      </c>
      <c r="G179" s="165"/>
    </row>
    <row r="180" spans="1:7" ht="17.25">
      <c r="A180" s="174"/>
      <c r="B180" s="183"/>
      <c r="C180" s="183"/>
      <c r="D180" s="162" t="s">
        <v>1207</v>
      </c>
      <c r="E180" s="163" t="s">
        <v>1251</v>
      </c>
      <c r="F180" s="165">
        <v>0.6819999999999999</v>
      </c>
      <c r="G180" s="165">
        <v>1.5</v>
      </c>
    </row>
    <row r="181" spans="1:7" ht="17.25">
      <c r="A181" s="174"/>
      <c r="B181" s="183"/>
      <c r="C181" s="183"/>
      <c r="D181" s="172"/>
      <c r="E181" s="163" t="s">
        <v>362</v>
      </c>
      <c r="F181" s="165">
        <v>6.36</v>
      </c>
      <c r="G181" s="165">
        <v>0.1</v>
      </c>
    </row>
    <row r="182" spans="1:7" ht="17.25">
      <c r="A182" s="174"/>
      <c r="B182" s="183"/>
      <c r="C182" s="182">
        <v>8</v>
      </c>
      <c r="D182" s="162" t="s">
        <v>1308</v>
      </c>
      <c r="E182" s="163" t="s">
        <v>362</v>
      </c>
      <c r="F182" s="165">
        <v>8.782</v>
      </c>
      <c r="G182" s="165"/>
    </row>
    <row r="183" spans="1:7" ht="17.25">
      <c r="A183" s="174"/>
      <c r="B183" s="183"/>
      <c r="C183" s="182">
        <v>10</v>
      </c>
      <c r="D183" s="162" t="s">
        <v>1309</v>
      </c>
      <c r="E183" s="163" t="s">
        <v>362</v>
      </c>
      <c r="F183" s="165">
        <v>4.065</v>
      </c>
      <c r="G183" s="165">
        <v>0.74</v>
      </c>
    </row>
    <row r="184" spans="1:7" ht="17.25">
      <c r="A184" s="174"/>
      <c r="B184" s="183"/>
      <c r="C184" s="182">
        <v>12</v>
      </c>
      <c r="D184" s="162" t="s">
        <v>922</v>
      </c>
      <c r="E184" s="163" t="s">
        <v>362</v>
      </c>
      <c r="F184" s="165">
        <v>6.077999999999999</v>
      </c>
      <c r="G184" s="165"/>
    </row>
    <row r="185" spans="1:7" ht="17.25">
      <c r="A185" s="174"/>
      <c r="B185" s="183"/>
      <c r="C185" s="182">
        <v>14</v>
      </c>
      <c r="D185" s="162" t="s">
        <v>1089</v>
      </c>
      <c r="E185" s="163" t="s">
        <v>1160</v>
      </c>
      <c r="F185" s="165">
        <v>0</v>
      </c>
      <c r="G185" s="165">
        <v>9.51</v>
      </c>
    </row>
    <row r="186" spans="1:7" ht="17.25">
      <c r="A186" s="174"/>
      <c r="B186" s="183"/>
      <c r="C186" s="183"/>
      <c r="D186" s="162" t="s">
        <v>1008</v>
      </c>
      <c r="E186" s="163" t="s">
        <v>362</v>
      </c>
      <c r="F186" s="165">
        <v>3.6340000000000003</v>
      </c>
      <c r="G186" s="165"/>
    </row>
    <row r="187" spans="1:7" ht="17.25">
      <c r="A187" s="174"/>
      <c r="B187" s="182">
        <v>63.5</v>
      </c>
      <c r="C187" s="182">
        <v>4.5</v>
      </c>
      <c r="D187" s="162" t="s">
        <v>1268</v>
      </c>
      <c r="E187" s="163" t="s">
        <v>1192</v>
      </c>
      <c r="F187" s="165">
        <v>5.372</v>
      </c>
      <c r="G187" s="165"/>
    </row>
    <row r="188" spans="1:7" ht="17.25">
      <c r="A188" s="174"/>
      <c r="B188" s="183"/>
      <c r="C188" s="182">
        <v>6</v>
      </c>
      <c r="D188" s="162" t="s">
        <v>1018</v>
      </c>
      <c r="E188" s="163" t="s">
        <v>362</v>
      </c>
      <c r="F188" s="165">
        <v>0</v>
      </c>
      <c r="G188" s="165">
        <v>5.07</v>
      </c>
    </row>
    <row r="189" spans="1:7" ht="17.25">
      <c r="A189" s="174"/>
      <c r="B189" s="183"/>
      <c r="C189" s="183"/>
      <c r="D189" s="162" t="s">
        <v>1212</v>
      </c>
      <c r="E189" s="163" t="s">
        <v>1192</v>
      </c>
      <c r="F189" s="165">
        <v>20.135</v>
      </c>
      <c r="G189" s="165"/>
    </row>
    <row r="190" spans="1:7" ht="17.25">
      <c r="A190" s="174"/>
      <c r="B190" s="183"/>
      <c r="C190" s="182">
        <v>8</v>
      </c>
      <c r="D190" s="162" t="s">
        <v>1206</v>
      </c>
      <c r="E190" s="163" t="s">
        <v>1190</v>
      </c>
      <c r="F190" s="165">
        <v>1.259</v>
      </c>
      <c r="G190" s="165"/>
    </row>
    <row r="191" spans="1:7" ht="17.25">
      <c r="A191" s="174"/>
      <c r="B191" s="183"/>
      <c r="C191" s="182">
        <v>10</v>
      </c>
      <c r="D191" s="162" t="s">
        <v>1140</v>
      </c>
      <c r="E191" s="163" t="s">
        <v>362</v>
      </c>
      <c r="F191" s="165">
        <v>4.6</v>
      </c>
      <c r="G191" s="165"/>
    </row>
    <row r="192" spans="1:7" ht="17.25">
      <c r="A192" s="174"/>
      <c r="B192" s="183"/>
      <c r="C192" s="182">
        <v>12</v>
      </c>
      <c r="D192" s="162" t="s">
        <v>1131</v>
      </c>
      <c r="E192" s="163" t="s">
        <v>362</v>
      </c>
      <c r="F192" s="165">
        <v>5.19</v>
      </c>
      <c r="G192" s="165"/>
    </row>
    <row r="193" spans="1:7" ht="17.25">
      <c r="A193" s="174"/>
      <c r="B193" s="182">
        <v>68</v>
      </c>
      <c r="C193" s="182">
        <v>10</v>
      </c>
      <c r="D193" s="162" t="s">
        <v>994</v>
      </c>
      <c r="E193" s="163" t="s">
        <v>362</v>
      </c>
      <c r="F193" s="165">
        <v>0.786</v>
      </c>
      <c r="G193" s="165">
        <v>0.53</v>
      </c>
    </row>
    <row r="194" spans="1:7" ht="17.25">
      <c r="A194" s="174"/>
      <c r="B194" s="183"/>
      <c r="C194" s="182">
        <v>16</v>
      </c>
      <c r="D194" s="162" t="s">
        <v>994</v>
      </c>
      <c r="E194" s="163" t="s">
        <v>362</v>
      </c>
      <c r="F194" s="165">
        <v>0.786</v>
      </c>
      <c r="G194" s="165">
        <v>0.4</v>
      </c>
    </row>
    <row r="195" spans="1:7" ht="17.25">
      <c r="A195" s="174"/>
      <c r="B195" s="183"/>
      <c r="C195" s="183"/>
      <c r="D195" s="162" t="s">
        <v>1167</v>
      </c>
      <c r="E195" s="163" t="s">
        <v>362</v>
      </c>
      <c r="F195" s="165">
        <v>2.14</v>
      </c>
      <c r="G195" s="165"/>
    </row>
    <row r="196" spans="1:7" ht="17.25">
      <c r="A196" s="174"/>
      <c r="B196" s="182">
        <v>70</v>
      </c>
      <c r="C196" s="182">
        <v>5</v>
      </c>
      <c r="D196" s="162" t="s">
        <v>1225</v>
      </c>
      <c r="E196" s="163" t="s">
        <v>362</v>
      </c>
      <c r="F196" s="165">
        <v>0</v>
      </c>
      <c r="G196" s="165">
        <v>0.024</v>
      </c>
    </row>
    <row r="197" spans="1:7" ht="17.25">
      <c r="A197" s="174"/>
      <c r="B197" s="183"/>
      <c r="C197" s="182">
        <v>6</v>
      </c>
      <c r="D197" s="162" t="s">
        <v>966</v>
      </c>
      <c r="E197" s="163" t="s">
        <v>362</v>
      </c>
      <c r="F197" s="165">
        <v>0</v>
      </c>
      <c r="G197" s="165">
        <v>2.277</v>
      </c>
    </row>
    <row r="198" spans="1:7" ht="17.25">
      <c r="A198" s="174"/>
      <c r="B198" s="183"/>
      <c r="C198" s="182">
        <v>8</v>
      </c>
      <c r="D198" s="162" t="s">
        <v>1134</v>
      </c>
      <c r="E198" s="163" t="s">
        <v>362</v>
      </c>
      <c r="F198" s="165">
        <v>5.21</v>
      </c>
      <c r="G198" s="165">
        <v>0.15</v>
      </c>
    </row>
    <row r="199" spans="1:7" ht="17.25">
      <c r="A199" s="171"/>
      <c r="B199" s="183"/>
      <c r="C199" s="182">
        <v>10</v>
      </c>
      <c r="D199" s="162" t="s">
        <v>1014</v>
      </c>
      <c r="E199" s="163" t="s">
        <v>362</v>
      </c>
      <c r="F199" s="165">
        <v>2.52</v>
      </c>
      <c r="G199" s="165">
        <v>1.244</v>
      </c>
    </row>
    <row r="200" spans="1:7" ht="17.25">
      <c r="A200" s="171"/>
      <c r="B200" s="183"/>
      <c r="C200" s="182">
        <v>16</v>
      </c>
      <c r="D200" s="162" t="s">
        <v>1106</v>
      </c>
      <c r="E200" s="163" t="s">
        <v>362</v>
      </c>
      <c r="F200" s="165">
        <v>2.622</v>
      </c>
      <c r="G200" s="165">
        <v>0.53</v>
      </c>
    </row>
    <row r="201" spans="1:7" ht="17.25">
      <c r="A201" s="171"/>
      <c r="B201" s="182">
        <v>73</v>
      </c>
      <c r="C201" s="182">
        <v>6</v>
      </c>
      <c r="D201" s="162" t="s">
        <v>963</v>
      </c>
      <c r="E201" s="163" t="s">
        <v>362</v>
      </c>
      <c r="F201" s="165">
        <v>0.024</v>
      </c>
      <c r="G201" s="165"/>
    </row>
    <row r="202" spans="1:7" ht="17.25">
      <c r="A202" s="174"/>
      <c r="B202" s="183"/>
      <c r="C202" s="183"/>
      <c r="D202" s="162" t="s">
        <v>1277</v>
      </c>
      <c r="E202" s="163" t="s">
        <v>362</v>
      </c>
      <c r="F202" s="165">
        <v>0</v>
      </c>
      <c r="G202" s="165">
        <v>37.6</v>
      </c>
    </row>
    <row r="203" spans="1:7" ht="17.25">
      <c r="A203" s="174"/>
      <c r="B203" s="183"/>
      <c r="C203" s="182">
        <v>10</v>
      </c>
      <c r="D203" s="162" t="s">
        <v>1031</v>
      </c>
      <c r="E203" s="163" t="s">
        <v>1251</v>
      </c>
      <c r="F203" s="165">
        <v>0</v>
      </c>
      <c r="G203" s="165">
        <v>3.714</v>
      </c>
    </row>
    <row r="204" spans="1:7" ht="17.25">
      <c r="A204" s="174"/>
      <c r="B204" s="183"/>
      <c r="C204" s="182">
        <v>12</v>
      </c>
      <c r="D204" s="162" t="s">
        <v>1177</v>
      </c>
      <c r="E204" s="163" t="s">
        <v>1251</v>
      </c>
      <c r="F204" s="165">
        <v>3.532</v>
      </c>
      <c r="G204" s="165"/>
    </row>
    <row r="205" spans="1:7" ht="17.25">
      <c r="A205" s="174"/>
      <c r="B205" s="183"/>
      <c r="C205" s="183"/>
      <c r="D205" s="172"/>
      <c r="E205" s="163" t="s">
        <v>362</v>
      </c>
      <c r="F205" s="165">
        <v>4.218</v>
      </c>
      <c r="G205" s="165">
        <v>0.17</v>
      </c>
    </row>
    <row r="206" spans="1:7" ht="17.25">
      <c r="A206" s="174"/>
      <c r="B206" s="183"/>
      <c r="C206" s="183"/>
      <c r="D206" s="162" t="s">
        <v>1278</v>
      </c>
      <c r="E206" s="163" t="s">
        <v>1251</v>
      </c>
      <c r="F206" s="165">
        <v>2.62</v>
      </c>
      <c r="G206" s="165"/>
    </row>
    <row r="207" spans="1:7" ht="17.25">
      <c r="A207" s="174"/>
      <c r="B207" s="183"/>
      <c r="C207" s="182">
        <v>14</v>
      </c>
      <c r="D207" s="162" t="s">
        <v>884</v>
      </c>
      <c r="E207" s="163" t="s">
        <v>1321</v>
      </c>
      <c r="F207" s="165">
        <v>0.91</v>
      </c>
      <c r="G207" s="165"/>
    </row>
    <row r="208" spans="1:7" ht="17.25">
      <c r="A208" s="174"/>
      <c r="B208" s="183"/>
      <c r="C208" s="182">
        <v>16</v>
      </c>
      <c r="D208" s="162" t="s">
        <v>902</v>
      </c>
      <c r="E208" s="163" t="s">
        <v>362</v>
      </c>
      <c r="F208" s="165">
        <v>0</v>
      </c>
      <c r="G208" s="165">
        <v>0.21</v>
      </c>
    </row>
    <row r="209" spans="1:7" ht="17.25">
      <c r="A209" s="174"/>
      <c r="B209" s="183"/>
      <c r="C209" s="182">
        <v>19</v>
      </c>
      <c r="D209" s="162" t="s">
        <v>903</v>
      </c>
      <c r="E209" s="163" t="s">
        <v>1190</v>
      </c>
      <c r="F209" s="165">
        <v>0</v>
      </c>
      <c r="G209" s="165">
        <v>2.485</v>
      </c>
    </row>
    <row r="210" spans="1:7" ht="17.25">
      <c r="A210" s="174"/>
      <c r="B210" s="182">
        <v>76</v>
      </c>
      <c r="C210" s="182">
        <v>3.5</v>
      </c>
      <c r="D210" s="162" t="s">
        <v>1184</v>
      </c>
      <c r="E210" s="163" t="s">
        <v>1251</v>
      </c>
      <c r="F210" s="165">
        <v>1.956</v>
      </c>
      <c r="G210" s="165"/>
    </row>
    <row r="211" spans="1:7" ht="17.25">
      <c r="A211" s="174"/>
      <c r="B211" s="183"/>
      <c r="C211" s="183"/>
      <c r="D211" s="172"/>
      <c r="E211" s="163" t="s">
        <v>362</v>
      </c>
      <c r="F211" s="165">
        <v>4.65</v>
      </c>
      <c r="G211" s="165">
        <v>1.445</v>
      </c>
    </row>
    <row r="212" spans="1:7" ht="17.25">
      <c r="A212" s="174"/>
      <c r="B212" s="183"/>
      <c r="C212" s="182">
        <v>4</v>
      </c>
      <c r="D212" s="162" t="s">
        <v>1229</v>
      </c>
      <c r="E212" s="163" t="s">
        <v>1251</v>
      </c>
      <c r="F212" s="165">
        <v>6.593999999999999</v>
      </c>
      <c r="G212" s="165">
        <v>2.79</v>
      </c>
    </row>
    <row r="213" spans="1:7" ht="17.25">
      <c r="A213" s="174"/>
      <c r="B213" s="183"/>
      <c r="C213" s="183"/>
      <c r="D213" s="172"/>
      <c r="E213" s="163" t="s">
        <v>362</v>
      </c>
      <c r="F213" s="165">
        <v>10.773000000000001</v>
      </c>
      <c r="G213" s="165">
        <v>1.805</v>
      </c>
    </row>
    <row r="214" spans="1:7" ht="17.25">
      <c r="A214" s="174"/>
      <c r="B214" s="183"/>
      <c r="C214" s="182">
        <v>5</v>
      </c>
      <c r="D214" s="162" t="s">
        <v>1292</v>
      </c>
      <c r="E214" s="163" t="s">
        <v>362</v>
      </c>
      <c r="F214" s="165">
        <v>0.38</v>
      </c>
      <c r="G214" s="165">
        <v>0.12</v>
      </c>
    </row>
    <row r="215" spans="1:7" ht="17.25">
      <c r="A215" s="174"/>
      <c r="B215" s="183"/>
      <c r="C215" s="182">
        <v>6</v>
      </c>
      <c r="D215" s="162" t="s">
        <v>1230</v>
      </c>
      <c r="E215" s="163" t="s">
        <v>1251</v>
      </c>
      <c r="F215" s="165">
        <v>7.018999999999999</v>
      </c>
      <c r="G215" s="165">
        <v>5.14</v>
      </c>
    </row>
    <row r="216" spans="1:7" ht="17.25">
      <c r="A216" s="174"/>
      <c r="B216" s="183"/>
      <c r="C216" s="183"/>
      <c r="D216" s="172"/>
      <c r="E216" s="163" t="s">
        <v>362</v>
      </c>
      <c r="F216" s="165">
        <v>50.586999999999996</v>
      </c>
      <c r="G216" s="165">
        <v>1.95</v>
      </c>
    </row>
    <row r="217" spans="1:7" ht="17.25">
      <c r="A217" s="174"/>
      <c r="B217" s="183"/>
      <c r="C217" s="182">
        <v>8</v>
      </c>
      <c r="D217" s="162" t="s">
        <v>967</v>
      </c>
      <c r="E217" s="163" t="s">
        <v>362</v>
      </c>
      <c r="F217" s="165">
        <v>4.068</v>
      </c>
      <c r="G217" s="165">
        <v>0.91</v>
      </c>
    </row>
    <row r="218" spans="1:7" ht="17.25">
      <c r="A218" s="174"/>
      <c r="B218" s="183"/>
      <c r="C218" s="182">
        <v>10</v>
      </c>
      <c r="D218" s="162" t="s">
        <v>1171</v>
      </c>
      <c r="E218" s="163" t="s">
        <v>362</v>
      </c>
      <c r="F218" s="165">
        <v>3.76</v>
      </c>
      <c r="G218" s="165">
        <v>0.58</v>
      </c>
    </row>
    <row r="219" spans="1:7" ht="17.25">
      <c r="A219" s="174"/>
      <c r="B219" s="183"/>
      <c r="C219" s="183"/>
      <c r="D219" s="162" t="s">
        <v>1279</v>
      </c>
      <c r="E219" s="163" t="s">
        <v>362</v>
      </c>
      <c r="F219" s="165">
        <v>0.48</v>
      </c>
      <c r="G219" s="165"/>
    </row>
    <row r="220" spans="1:7" ht="17.25">
      <c r="A220" s="174"/>
      <c r="B220" s="183"/>
      <c r="C220" s="182">
        <v>12</v>
      </c>
      <c r="D220" s="162" t="s">
        <v>927</v>
      </c>
      <c r="E220" s="163" t="s">
        <v>1251</v>
      </c>
      <c r="F220" s="165">
        <v>0.158</v>
      </c>
      <c r="G220" s="165"/>
    </row>
    <row r="221" spans="1:7" ht="17.25">
      <c r="A221" s="174"/>
      <c r="B221" s="183"/>
      <c r="C221" s="183"/>
      <c r="D221" s="162" t="s">
        <v>862</v>
      </c>
      <c r="E221" s="163" t="s">
        <v>1251</v>
      </c>
      <c r="F221" s="165">
        <v>5.68</v>
      </c>
      <c r="G221" s="165"/>
    </row>
    <row r="222" spans="1:7" ht="17.25">
      <c r="A222" s="174"/>
      <c r="B222" s="183"/>
      <c r="C222" s="183"/>
      <c r="D222" s="172"/>
      <c r="E222" s="163" t="s">
        <v>362</v>
      </c>
      <c r="F222" s="165">
        <v>5.317</v>
      </c>
      <c r="G222" s="165"/>
    </row>
    <row r="223" spans="1:7" ht="17.25">
      <c r="A223" s="174"/>
      <c r="B223" s="183"/>
      <c r="C223" s="182">
        <v>14</v>
      </c>
      <c r="D223" s="162" t="s">
        <v>937</v>
      </c>
      <c r="E223" s="163" t="s">
        <v>1251</v>
      </c>
      <c r="F223" s="165">
        <v>0</v>
      </c>
      <c r="G223" s="165">
        <v>3.078</v>
      </c>
    </row>
    <row r="224" spans="1:7" ht="17.25">
      <c r="A224" s="174"/>
      <c r="B224" s="183"/>
      <c r="C224" s="182">
        <v>16</v>
      </c>
      <c r="D224" s="162" t="s">
        <v>1057</v>
      </c>
      <c r="E224" s="163" t="s">
        <v>362</v>
      </c>
      <c r="F224" s="165">
        <v>5.08</v>
      </c>
      <c r="G224" s="165"/>
    </row>
    <row r="225" spans="1:7" ht="17.25">
      <c r="A225" s="174"/>
      <c r="B225" s="183"/>
      <c r="C225" s="182">
        <v>18</v>
      </c>
      <c r="D225" s="162" t="s">
        <v>953</v>
      </c>
      <c r="E225" s="163" t="s">
        <v>362</v>
      </c>
      <c r="F225" s="165">
        <v>0</v>
      </c>
      <c r="G225" s="165">
        <v>0.196</v>
      </c>
    </row>
    <row r="226" spans="1:7" ht="17.25">
      <c r="A226" s="171"/>
      <c r="B226" s="182">
        <v>83</v>
      </c>
      <c r="C226" s="182">
        <v>6</v>
      </c>
      <c r="D226" s="162" t="s">
        <v>1076</v>
      </c>
      <c r="E226" s="163" t="s">
        <v>362</v>
      </c>
      <c r="F226" s="165">
        <v>0.0059999999999999915</v>
      </c>
      <c r="G226" s="165">
        <v>3.445</v>
      </c>
    </row>
    <row r="227" spans="1:7" ht="17.25">
      <c r="A227" s="174"/>
      <c r="B227" s="183"/>
      <c r="C227" s="182">
        <v>8</v>
      </c>
      <c r="D227" s="162" t="s">
        <v>897</v>
      </c>
      <c r="E227" s="163" t="s">
        <v>362</v>
      </c>
      <c r="F227" s="165">
        <v>0.29</v>
      </c>
      <c r="G227" s="165"/>
    </row>
    <row r="228" spans="1:7" ht="17.25">
      <c r="A228" s="174"/>
      <c r="B228" s="183"/>
      <c r="C228" s="182">
        <v>10</v>
      </c>
      <c r="D228" s="162" t="s">
        <v>1070</v>
      </c>
      <c r="E228" s="163" t="s">
        <v>362</v>
      </c>
      <c r="F228" s="165">
        <v>6.632</v>
      </c>
      <c r="G228" s="165"/>
    </row>
    <row r="229" spans="1:7" ht="17.25">
      <c r="A229" s="174"/>
      <c r="B229" s="183"/>
      <c r="C229" s="182">
        <v>12</v>
      </c>
      <c r="D229" s="162" t="s">
        <v>863</v>
      </c>
      <c r="E229" s="163" t="s">
        <v>362</v>
      </c>
      <c r="F229" s="165">
        <v>7.276</v>
      </c>
      <c r="G229" s="165"/>
    </row>
    <row r="230" spans="1:7" ht="17.25">
      <c r="A230" s="174"/>
      <c r="B230" s="183"/>
      <c r="C230" s="182">
        <v>16</v>
      </c>
      <c r="D230" s="162" t="s">
        <v>1058</v>
      </c>
      <c r="E230" s="163" t="s">
        <v>362</v>
      </c>
      <c r="F230" s="165">
        <v>3.141</v>
      </c>
      <c r="G230" s="165"/>
    </row>
    <row r="231" spans="1:7" ht="17.25">
      <c r="A231" s="174"/>
      <c r="B231" s="183"/>
      <c r="C231" s="182">
        <v>20</v>
      </c>
      <c r="D231" s="162" t="s">
        <v>992</v>
      </c>
      <c r="E231" s="163" t="s">
        <v>362</v>
      </c>
      <c r="F231" s="165">
        <v>0</v>
      </c>
      <c r="G231" s="165">
        <v>1.161</v>
      </c>
    </row>
    <row r="232" spans="1:7" ht="17.25">
      <c r="A232" s="174"/>
      <c r="B232" s="182">
        <v>89</v>
      </c>
      <c r="C232" s="182">
        <v>3.5</v>
      </c>
      <c r="D232" s="162" t="s">
        <v>914</v>
      </c>
      <c r="E232" s="163" t="s">
        <v>1251</v>
      </c>
      <c r="F232" s="165">
        <v>4.698</v>
      </c>
      <c r="G232" s="165"/>
    </row>
    <row r="233" spans="1:7" ht="17.25">
      <c r="A233" s="174"/>
      <c r="B233" s="183"/>
      <c r="C233" s="183"/>
      <c r="D233" s="172"/>
      <c r="E233" s="163" t="s">
        <v>362</v>
      </c>
      <c r="F233" s="165">
        <v>8.796</v>
      </c>
      <c r="G233" s="165">
        <v>4.125</v>
      </c>
    </row>
    <row r="234" spans="1:7" ht="17.25">
      <c r="A234" s="174"/>
      <c r="B234" s="183"/>
      <c r="C234" s="182">
        <v>4</v>
      </c>
      <c r="D234" s="162" t="s">
        <v>1202</v>
      </c>
      <c r="E234" s="163" t="s">
        <v>1251</v>
      </c>
      <c r="F234" s="165">
        <v>23.96</v>
      </c>
      <c r="G234" s="165">
        <v>2.91</v>
      </c>
    </row>
    <row r="235" spans="1:7" ht="17.25">
      <c r="A235" s="174"/>
      <c r="B235" s="183"/>
      <c r="C235" s="183"/>
      <c r="D235" s="172"/>
      <c r="E235" s="163" t="s">
        <v>362</v>
      </c>
      <c r="F235" s="165">
        <v>8.294</v>
      </c>
      <c r="G235" s="165"/>
    </row>
    <row r="236" spans="1:7" ht="17.25">
      <c r="A236" s="174"/>
      <c r="B236" s="183"/>
      <c r="C236" s="182">
        <v>4.5</v>
      </c>
      <c r="D236" s="162" t="s">
        <v>964</v>
      </c>
      <c r="E236" s="163" t="s">
        <v>1251</v>
      </c>
      <c r="F236" s="165">
        <v>0.20599999999999996</v>
      </c>
      <c r="G236" s="165">
        <v>1.23</v>
      </c>
    </row>
    <row r="237" spans="1:7" ht="17.25">
      <c r="A237" s="174"/>
      <c r="B237" s="183"/>
      <c r="C237" s="183"/>
      <c r="D237" s="172"/>
      <c r="E237" s="163" t="s">
        <v>362</v>
      </c>
      <c r="F237" s="165">
        <v>7.31</v>
      </c>
      <c r="G237" s="165">
        <v>1.5</v>
      </c>
    </row>
    <row r="238" spans="1:7" ht="17.25">
      <c r="A238" s="174"/>
      <c r="B238" s="183"/>
      <c r="C238" s="182">
        <v>5</v>
      </c>
      <c r="D238" s="162" t="s">
        <v>1261</v>
      </c>
      <c r="E238" s="163" t="s">
        <v>362</v>
      </c>
      <c r="F238" s="165">
        <v>50.232</v>
      </c>
      <c r="G238" s="165">
        <v>1.67</v>
      </c>
    </row>
    <row r="239" spans="1:7" ht="17.25">
      <c r="A239" s="174"/>
      <c r="B239" s="183"/>
      <c r="C239" s="183"/>
      <c r="D239" s="172"/>
      <c r="E239" s="163" t="s">
        <v>1192</v>
      </c>
      <c r="F239" s="165">
        <v>22.698</v>
      </c>
      <c r="G239" s="165">
        <v>19.991999999999997</v>
      </c>
    </row>
    <row r="240" spans="1:7" ht="17.25">
      <c r="A240" s="174"/>
      <c r="B240" s="183"/>
      <c r="C240" s="183"/>
      <c r="D240" s="162" t="s">
        <v>1311</v>
      </c>
      <c r="E240" s="163" t="s">
        <v>1251</v>
      </c>
      <c r="F240" s="165">
        <v>0.6659999999999999</v>
      </c>
      <c r="G240" s="165">
        <v>3.42</v>
      </c>
    </row>
    <row r="241" spans="1:7" ht="17.25">
      <c r="A241" s="174"/>
      <c r="B241" s="183"/>
      <c r="C241" s="182">
        <v>6</v>
      </c>
      <c r="D241" s="162" t="s">
        <v>1275</v>
      </c>
      <c r="E241" s="163" t="s">
        <v>1251</v>
      </c>
      <c r="F241" s="165">
        <v>24.815</v>
      </c>
      <c r="G241" s="165">
        <v>6.305</v>
      </c>
    </row>
    <row r="242" spans="1:7" ht="17.25">
      <c r="A242" s="174"/>
      <c r="B242" s="183"/>
      <c r="C242" s="183"/>
      <c r="D242" s="172"/>
      <c r="E242" s="163" t="s">
        <v>362</v>
      </c>
      <c r="F242" s="165">
        <v>0.398</v>
      </c>
      <c r="G242" s="165">
        <v>16.602</v>
      </c>
    </row>
    <row r="243" spans="1:7" ht="17.25">
      <c r="A243" s="174"/>
      <c r="B243" s="183"/>
      <c r="C243" s="182">
        <v>7</v>
      </c>
      <c r="D243" s="162" t="s">
        <v>886</v>
      </c>
      <c r="E243" s="163" t="s">
        <v>1251</v>
      </c>
      <c r="F243" s="165">
        <v>0</v>
      </c>
      <c r="G243" s="165">
        <v>2.266</v>
      </c>
    </row>
    <row r="244" spans="1:7" ht="17.25">
      <c r="A244" s="174"/>
      <c r="B244" s="183"/>
      <c r="C244" s="183"/>
      <c r="D244" s="172"/>
      <c r="E244" s="163" t="s">
        <v>362</v>
      </c>
      <c r="F244" s="165">
        <v>8.408999999999999</v>
      </c>
      <c r="G244" s="165"/>
    </row>
    <row r="245" spans="1:7" ht="17.25">
      <c r="A245" s="174"/>
      <c r="B245" s="183"/>
      <c r="C245" s="183"/>
      <c r="D245" s="162" t="s">
        <v>1097</v>
      </c>
      <c r="E245" s="163" t="s">
        <v>1251</v>
      </c>
      <c r="F245" s="165">
        <v>8.41</v>
      </c>
      <c r="G245" s="165"/>
    </row>
    <row r="246" spans="1:7" ht="17.25">
      <c r="A246" s="174"/>
      <c r="B246" s="183"/>
      <c r="C246" s="182">
        <v>8</v>
      </c>
      <c r="D246" s="162" t="s">
        <v>870</v>
      </c>
      <c r="E246" s="163" t="s">
        <v>1187</v>
      </c>
      <c r="F246" s="165">
        <v>0</v>
      </c>
      <c r="G246" s="165">
        <v>2.027</v>
      </c>
    </row>
    <row r="247" spans="1:7" ht="17.25">
      <c r="A247" s="174"/>
      <c r="B247" s="183"/>
      <c r="C247" s="183"/>
      <c r="D247" s="162" t="s">
        <v>1053</v>
      </c>
      <c r="E247" s="163" t="s">
        <v>1251</v>
      </c>
      <c r="F247" s="165">
        <v>8.499</v>
      </c>
      <c r="G247" s="165">
        <v>5.25</v>
      </c>
    </row>
    <row r="248" spans="1:7" ht="17.25">
      <c r="A248" s="174"/>
      <c r="B248" s="183"/>
      <c r="C248" s="183"/>
      <c r="D248" s="172"/>
      <c r="E248" s="163" t="s">
        <v>362</v>
      </c>
      <c r="F248" s="165">
        <v>14.429000000000002</v>
      </c>
      <c r="G248" s="165">
        <v>3.43</v>
      </c>
    </row>
    <row r="249" spans="1:7" ht="17.25">
      <c r="A249" s="174"/>
      <c r="B249" s="183"/>
      <c r="C249" s="182">
        <v>9</v>
      </c>
      <c r="D249" s="162" t="s">
        <v>1127</v>
      </c>
      <c r="E249" s="163" t="s">
        <v>1192</v>
      </c>
      <c r="F249" s="165">
        <v>0</v>
      </c>
      <c r="G249" s="165">
        <v>5.36</v>
      </c>
    </row>
    <row r="250" spans="1:7" ht="17.25">
      <c r="A250" s="174"/>
      <c r="B250" s="183"/>
      <c r="C250" s="182">
        <v>10</v>
      </c>
      <c r="D250" s="162" t="s">
        <v>1314</v>
      </c>
      <c r="E250" s="163" t="s">
        <v>1251</v>
      </c>
      <c r="F250" s="165">
        <v>0</v>
      </c>
      <c r="G250" s="165">
        <v>4.63</v>
      </c>
    </row>
    <row r="251" spans="1:7" ht="17.25">
      <c r="A251" s="174"/>
      <c r="B251" s="183"/>
      <c r="C251" s="183"/>
      <c r="D251" s="172"/>
      <c r="E251" s="163" t="s">
        <v>362</v>
      </c>
      <c r="F251" s="165">
        <v>0</v>
      </c>
      <c r="G251" s="165">
        <v>0.142</v>
      </c>
    </row>
    <row r="252" spans="1:7" ht="17.25">
      <c r="A252" s="174"/>
      <c r="B252" s="183"/>
      <c r="C252" s="183"/>
      <c r="D252" s="172"/>
      <c r="E252" s="163" t="s">
        <v>1187</v>
      </c>
      <c r="F252" s="165">
        <v>2.235</v>
      </c>
      <c r="G252" s="165"/>
    </row>
    <row r="253" spans="1:7" ht="17.25">
      <c r="A253" s="174"/>
      <c r="B253" s="183"/>
      <c r="C253" s="182">
        <v>12</v>
      </c>
      <c r="D253" s="162" t="s">
        <v>957</v>
      </c>
      <c r="E253" s="163" t="s">
        <v>1251</v>
      </c>
      <c r="F253" s="165">
        <v>9.474</v>
      </c>
      <c r="G253" s="165">
        <v>4.22</v>
      </c>
    </row>
    <row r="254" spans="1:7" ht="17.25">
      <c r="A254" s="174"/>
      <c r="B254" s="183"/>
      <c r="C254" s="183"/>
      <c r="D254" s="172"/>
      <c r="E254" s="163" t="s">
        <v>362</v>
      </c>
      <c r="F254" s="165">
        <v>16.524</v>
      </c>
      <c r="G254" s="165">
        <v>0.21</v>
      </c>
    </row>
    <row r="255" spans="1:7" ht="17.25">
      <c r="A255" s="171"/>
      <c r="B255" s="183"/>
      <c r="C255" s="182">
        <v>14</v>
      </c>
      <c r="D255" s="162" t="s">
        <v>924</v>
      </c>
      <c r="E255" s="163" t="s">
        <v>362</v>
      </c>
      <c r="F255" s="165">
        <v>1.63</v>
      </c>
      <c r="G255" s="165"/>
    </row>
    <row r="256" spans="1:7" ht="17.25">
      <c r="A256" s="171"/>
      <c r="B256" s="183"/>
      <c r="C256" s="182">
        <v>16</v>
      </c>
      <c r="D256" s="162" t="s">
        <v>979</v>
      </c>
      <c r="E256" s="163" t="s">
        <v>362</v>
      </c>
      <c r="F256" s="165">
        <v>4.518</v>
      </c>
      <c r="G256" s="165"/>
    </row>
    <row r="257" spans="1:7" ht="17.25">
      <c r="A257" s="171"/>
      <c r="B257" s="183"/>
      <c r="C257" s="182">
        <v>18</v>
      </c>
      <c r="D257" s="162" t="s">
        <v>1223</v>
      </c>
      <c r="E257" s="163" t="s">
        <v>1251</v>
      </c>
      <c r="F257" s="165">
        <v>8.001999999999999</v>
      </c>
      <c r="G257" s="165">
        <v>0.55</v>
      </c>
    </row>
    <row r="258" spans="1:7" ht="17.25">
      <c r="A258" s="174"/>
      <c r="B258" s="183"/>
      <c r="C258" s="182">
        <v>20</v>
      </c>
      <c r="D258" s="162" t="s">
        <v>1055</v>
      </c>
      <c r="E258" s="163" t="s">
        <v>362</v>
      </c>
      <c r="F258" s="165">
        <v>4.825</v>
      </c>
      <c r="G258" s="165">
        <v>1.08</v>
      </c>
    </row>
    <row r="259" spans="1:7" ht="17.25">
      <c r="A259" s="174"/>
      <c r="B259" s="183"/>
      <c r="C259" s="182">
        <v>22</v>
      </c>
      <c r="D259" s="162" t="s">
        <v>1218</v>
      </c>
      <c r="E259" s="163" t="s">
        <v>362</v>
      </c>
      <c r="F259" s="165">
        <v>2.467</v>
      </c>
      <c r="G259" s="165"/>
    </row>
    <row r="260" spans="1:7" ht="17.25">
      <c r="A260" s="174"/>
      <c r="B260" s="183"/>
      <c r="C260" s="182">
        <v>24</v>
      </c>
      <c r="D260" s="162" t="s">
        <v>925</v>
      </c>
      <c r="E260" s="163" t="s">
        <v>362</v>
      </c>
      <c r="F260" s="165">
        <v>4.81</v>
      </c>
      <c r="G260" s="165"/>
    </row>
    <row r="261" spans="1:7" ht="17.25">
      <c r="A261" s="174"/>
      <c r="B261" s="182">
        <v>95</v>
      </c>
      <c r="C261" s="182">
        <v>5</v>
      </c>
      <c r="D261" s="162" t="s">
        <v>954</v>
      </c>
      <c r="E261" s="163" t="s">
        <v>362</v>
      </c>
      <c r="F261" s="165">
        <v>3.4139999999999997</v>
      </c>
      <c r="G261" s="165">
        <v>0.11</v>
      </c>
    </row>
    <row r="262" spans="1:7" ht="17.25">
      <c r="A262" s="174"/>
      <c r="B262" s="183"/>
      <c r="C262" s="182">
        <v>6</v>
      </c>
      <c r="D262" s="162" t="s">
        <v>995</v>
      </c>
      <c r="E262" s="163" t="s">
        <v>362</v>
      </c>
      <c r="F262" s="165">
        <v>4.772</v>
      </c>
      <c r="G262" s="165"/>
    </row>
    <row r="263" spans="1:7" ht="17.25">
      <c r="A263" s="174"/>
      <c r="B263" s="183"/>
      <c r="C263" s="182">
        <v>8</v>
      </c>
      <c r="D263" s="162" t="s">
        <v>968</v>
      </c>
      <c r="E263" s="163" t="s">
        <v>362</v>
      </c>
      <c r="F263" s="165">
        <v>5.035</v>
      </c>
      <c r="G263" s="165"/>
    </row>
    <row r="264" spans="1:7" ht="17.25">
      <c r="A264" s="174"/>
      <c r="B264" s="183"/>
      <c r="C264" s="182">
        <v>10</v>
      </c>
      <c r="D264" s="162" t="s">
        <v>969</v>
      </c>
      <c r="E264" s="163" t="s">
        <v>362</v>
      </c>
      <c r="F264" s="165">
        <v>9.107999999999999</v>
      </c>
      <c r="G264" s="165">
        <v>0.2</v>
      </c>
    </row>
    <row r="265" spans="1:7" ht="17.25">
      <c r="A265" s="174"/>
      <c r="B265" s="183"/>
      <c r="C265" s="182">
        <v>12</v>
      </c>
      <c r="D265" s="162" t="s">
        <v>938</v>
      </c>
      <c r="E265" s="163" t="s">
        <v>362</v>
      </c>
      <c r="F265" s="165">
        <v>10.775</v>
      </c>
      <c r="G265" s="165"/>
    </row>
    <row r="266" spans="1:7" ht="17.25">
      <c r="A266" s="174"/>
      <c r="B266" s="183"/>
      <c r="C266" s="182">
        <v>16</v>
      </c>
      <c r="D266" s="162" t="s">
        <v>1071</v>
      </c>
      <c r="E266" s="163" t="s">
        <v>362</v>
      </c>
      <c r="F266" s="165">
        <v>8.038</v>
      </c>
      <c r="G266" s="165"/>
    </row>
    <row r="267" spans="1:7" ht="17.25">
      <c r="A267" s="174"/>
      <c r="B267" s="183"/>
      <c r="C267" s="182">
        <v>18</v>
      </c>
      <c r="D267" s="162" t="s">
        <v>1064</v>
      </c>
      <c r="E267" s="163" t="s">
        <v>362</v>
      </c>
      <c r="F267" s="165">
        <v>4.9559999999999995</v>
      </c>
      <c r="G267" s="165"/>
    </row>
    <row r="268" spans="1:7" ht="17.25">
      <c r="A268" s="174"/>
      <c r="B268" s="183"/>
      <c r="C268" s="182">
        <v>20</v>
      </c>
      <c r="D268" s="162" t="s">
        <v>908</v>
      </c>
      <c r="E268" s="163" t="s">
        <v>362</v>
      </c>
      <c r="F268" s="165">
        <v>3.017</v>
      </c>
      <c r="G268" s="165"/>
    </row>
    <row r="269" spans="1:7" ht="17.25">
      <c r="A269" s="174"/>
      <c r="B269" s="183"/>
      <c r="C269" s="182">
        <v>22</v>
      </c>
      <c r="D269" s="162" t="s">
        <v>1170</v>
      </c>
      <c r="E269" s="163" t="s">
        <v>362</v>
      </c>
      <c r="F269" s="165">
        <v>4.8629999999999995</v>
      </c>
      <c r="G269" s="165"/>
    </row>
    <row r="270" spans="1:7" ht="17.25">
      <c r="A270" s="174"/>
      <c r="B270" s="182">
        <v>102</v>
      </c>
      <c r="C270" s="182">
        <v>4</v>
      </c>
      <c r="D270" s="162" t="s">
        <v>1046</v>
      </c>
      <c r="E270" s="163" t="s">
        <v>362</v>
      </c>
      <c r="F270" s="165">
        <v>16.58</v>
      </c>
      <c r="G270" s="165">
        <v>7.331</v>
      </c>
    </row>
    <row r="271" spans="1:7" ht="17.25">
      <c r="A271" s="174"/>
      <c r="B271" s="183"/>
      <c r="C271" s="182">
        <v>5</v>
      </c>
      <c r="D271" s="162" t="s">
        <v>1146</v>
      </c>
      <c r="E271" s="163" t="s">
        <v>362</v>
      </c>
      <c r="F271" s="165">
        <v>1.02</v>
      </c>
      <c r="G271" s="165">
        <v>2.93</v>
      </c>
    </row>
    <row r="272" spans="1:7" ht="17.25">
      <c r="A272" s="174"/>
      <c r="B272" s="183"/>
      <c r="C272" s="182">
        <v>6</v>
      </c>
      <c r="D272" s="162" t="s">
        <v>904</v>
      </c>
      <c r="E272" s="163" t="s">
        <v>362</v>
      </c>
      <c r="F272" s="165">
        <v>8.345</v>
      </c>
      <c r="G272" s="165">
        <v>1.65</v>
      </c>
    </row>
    <row r="273" spans="1:7" ht="17.25">
      <c r="A273" s="174"/>
      <c r="B273" s="183"/>
      <c r="C273" s="182">
        <v>8</v>
      </c>
      <c r="D273" s="162" t="s">
        <v>1032</v>
      </c>
      <c r="E273" s="163" t="s">
        <v>1251</v>
      </c>
      <c r="F273" s="165">
        <v>1.664</v>
      </c>
      <c r="G273" s="165">
        <v>1.44</v>
      </c>
    </row>
    <row r="274" spans="1:7" ht="17.25">
      <c r="A274" s="174"/>
      <c r="B274" s="183"/>
      <c r="C274" s="183"/>
      <c r="D274" s="162" t="s">
        <v>1096</v>
      </c>
      <c r="E274" s="163" t="s">
        <v>362</v>
      </c>
      <c r="F274" s="165">
        <v>4.73</v>
      </c>
      <c r="G274" s="165"/>
    </row>
    <row r="275" spans="1:7" ht="17.25">
      <c r="A275" s="174"/>
      <c r="B275" s="183"/>
      <c r="C275" s="182">
        <v>10</v>
      </c>
      <c r="D275" s="162" t="s">
        <v>1312</v>
      </c>
      <c r="E275" s="163" t="s">
        <v>362</v>
      </c>
      <c r="F275" s="165">
        <v>2.787</v>
      </c>
      <c r="G275" s="165"/>
    </row>
    <row r="276" spans="1:7" ht="17.25">
      <c r="A276" s="174"/>
      <c r="B276" s="183"/>
      <c r="C276" s="182">
        <v>12</v>
      </c>
      <c r="D276" s="162" t="s">
        <v>1091</v>
      </c>
      <c r="E276" s="163" t="s">
        <v>362</v>
      </c>
      <c r="F276" s="165">
        <v>13.347000000000001</v>
      </c>
      <c r="G276" s="165">
        <v>0.3</v>
      </c>
    </row>
    <row r="277" spans="1:7" ht="17.25">
      <c r="A277" s="174"/>
      <c r="B277" s="183"/>
      <c r="C277" s="183"/>
      <c r="D277" s="162" t="s">
        <v>1129</v>
      </c>
      <c r="E277" s="163" t="s">
        <v>1251</v>
      </c>
      <c r="F277" s="165">
        <v>5.37</v>
      </c>
      <c r="G277" s="165"/>
    </row>
    <row r="278" spans="1:7" ht="17.25">
      <c r="A278" s="174"/>
      <c r="B278" s="183"/>
      <c r="C278" s="182">
        <v>13</v>
      </c>
      <c r="D278" s="162" t="s">
        <v>1214</v>
      </c>
      <c r="E278" s="163" t="s">
        <v>362</v>
      </c>
      <c r="F278" s="165">
        <v>0</v>
      </c>
      <c r="G278" s="165">
        <v>1.804</v>
      </c>
    </row>
    <row r="279" spans="1:7" ht="17.25">
      <c r="A279" s="174"/>
      <c r="B279" s="183"/>
      <c r="C279" s="182">
        <v>16</v>
      </c>
      <c r="D279" s="162" t="s">
        <v>1033</v>
      </c>
      <c r="E279" s="163" t="s">
        <v>362</v>
      </c>
      <c r="F279" s="165">
        <v>5.676</v>
      </c>
      <c r="G279" s="165">
        <v>1.352</v>
      </c>
    </row>
    <row r="280" spans="1:7" ht="17.25">
      <c r="A280" s="174"/>
      <c r="B280" s="183"/>
      <c r="C280" s="182">
        <v>18</v>
      </c>
      <c r="D280" s="162" t="s">
        <v>1061</v>
      </c>
      <c r="E280" s="163" t="s">
        <v>362</v>
      </c>
      <c r="F280" s="165">
        <v>5.628</v>
      </c>
      <c r="G280" s="165"/>
    </row>
    <row r="281" spans="1:7" ht="17.25">
      <c r="A281" s="174"/>
      <c r="B281" s="183"/>
      <c r="C281" s="183"/>
      <c r="D281" s="162" t="s">
        <v>1285</v>
      </c>
      <c r="E281" s="163" t="s">
        <v>362</v>
      </c>
      <c r="F281" s="165">
        <v>0.6</v>
      </c>
      <c r="G281" s="165"/>
    </row>
    <row r="282" spans="1:7" ht="17.25">
      <c r="A282" s="174"/>
      <c r="B282" s="183"/>
      <c r="C282" s="183"/>
      <c r="D282" s="162" t="s">
        <v>1286</v>
      </c>
      <c r="E282" s="163" t="s">
        <v>362</v>
      </c>
      <c r="F282" s="165">
        <v>19.37</v>
      </c>
      <c r="G282" s="165"/>
    </row>
    <row r="283" spans="1:7" ht="17.25">
      <c r="A283" s="171"/>
      <c r="B283" s="182">
        <v>108</v>
      </c>
      <c r="C283" s="182">
        <v>4</v>
      </c>
      <c r="D283" s="162" t="s">
        <v>1238</v>
      </c>
      <c r="E283" s="163" t="s">
        <v>1251</v>
      </c>
      <c r="F283" s="165">
        <v>41.348000000000006</v>
      </c>
      <c r="G283" s="165"/>
    </row>
    <row r="284" spans="1:7" ht="17.25">
      <c r="A284" s="171"/>
      <c r="B284" s="183"/>
      <c r="C284" s="183"/>
      <c r="D284" s="172"/>
      <c r="E284" s="163" t="s">
        <v>362</v>
      </c>
      <c r="F284" s="165">
        <v>4.266</v>
      </c>
      <c r="G284" s="165">
        <v>89.27599999999998</v>
      </c>
    </row>
    <row r="285" spans="1:7" ht="17.25">
      <c r="A285" s="171"/>
      <c r="B285" s="183"/>
      <c r="C285" s="182">
        <v>4.5</v>
      </c>
      <c r="D285" s="162" t="s">
        <v>1310</v>
      </c>
      <c r="E285" s="163" t="s">
        <v>362</v>
      </c>
      <c r="F285" s="165">
        <v>5.07</v>
      </c>
      <c r="G285" s="165"/>
    </row>
    <row r="286" spans="1:7" ht="17.25">
      <c r="A286" s="171"/>
      <c r="B286" s="183"/>
      <c r="C286" s="182">
        <v>5</v>
      </c>
      <c r="D286" s="162" t="s">
        <v>1264</v>
      </c>
      <c r="E286" s="163">
        <v>20</v>
      </c>
      <c r="F286" s="165">
        <v>5.176</v>
      </c>
      <c r="G286" s="165">
        <v>1.11</v>
      </c>
    </row>
    <row r="287" spans="1:7" ht="17.25">
      <c r="A287" s="171"/>
      <c r="B287" s="183"/>
      <c r="C287" s="183"/>
      <c r="D287" s="162" t="s">
        <v>918</v>
      </c>
      <c r="E287" s="163">
        <v>45</v>
      </c>
      <c r="F287" s="165">
        <v>0</v>
      </c>
      <c r="G287" s="165">
        <v>18.665</v>
      </c>
    </row>
    <row r="288" spans="1:7" ht="17.25">
      <c r="A288" s="171"/>
      <c r="B288" s="183"/>
      <c r="C288" s="183"/>
      <c r="D288" s="162" t="s">
        <v>955</v>
      </c>
      <c r="E288" s="163" t="s">
        <v>1251</v>
      </c>
      <c r="F288" s="165">
        <v>7.952</v>
      </c>
      <c r="G288" s="165">
        <v>0.95</v>
      </c>
    </row>
    <row r="289" spans="1:7" ht="17.25">
      <c r="A289" s="171"/>
      <c r="B289" s="183"/>
      <c r="C289" s="182">
        <v>6</v>
      </c>
      <c r="D289" s="162" t="s">
        <v>1185</v>
      </c>
      <c r="E289" s="163">
        <v>20</v>
      </c>
      <c r="F289" s="165">
        <v>38.525</v>
      </c>
      <c r="G289" s="165">
        <v>3.51</v>
      </c>
    </row>
    <row r="290" spans="1:7" ht="17.25">
      <c r="A290" s="171"/>
      <c r="B290" s="183"/>
      <c r="C290" s="183"/>
      <c r="D290" s="172"/>
      <c r="E290" s="163" t="s">
        <v>1251</v>
      </c>
      <c r="F290" s="165">
        <v>0.259</v>
      </c>
      <c r="G290" s="165">
        <v>0.395</v>
      </c>
    </row>
    <row r="291" spans="1:7" ht="17.25">
      <c r="A291" s="171"/>
      <c r="B291" s="183"/>
      <c r="C291" s="183"/>
      <c r="D291" s="172"/>
      <c r="E291" s="163">
        <v>45</v>
      </c>
      <c r="F291" s="165">
        <v>4.71</v>
      </c>
      <c r="G291" s="165">
        <v>0.29</v>
      </c>
    </row>
    <row r="292" spans="1:7" ht="17.25">
      <c r="A292" s="171"/>
      <c r="B292" s="183"/>
      <c r="C292" s="183"/>
      <c r="D292" s="162" t="s">
        <v>1151</v>
      </c>
      <c r="E292" s="163">
        <v>20</v>
      </c>
      <c r="F292" s="165">
        <v>29.635</v>
      </c>
      <c r="G292" s="165">
        <v>0.6</v>
      </c>
    </row>
    <row r="293" spans="1:7" ht="17.25">
      <c r="A293" s="171"/>
      <c r="B293" s="183"/>
      <c r="C293" s="183"/>
      <c r="D293" s="172"/>
      <c r="E293" s="163" t="s">
        <v>1251</v>
      </c>
      <c r="F293" s="165">
        <v>7.259</v>
      </c>
      <c r="G293" s="165">
        <v>4.4</v>
      </c>
    </row>
    <row r="294" spans="1:7" ht="17.25">
      <c r="A294" s="174"/>
      <c r="B294" s="183"/>
      <c r="C294" s="182">
        <v>7</v>
      </c>
      <c r="D294" s="162" t="s">
        <v>1012</v>
      </c>
      <c r="E294" s="163" t="s">
        <v>1251</v>
      </c>
      <c r="F294" s="165">
        <v>0</v>
      </c>
      <c r="G294" s="165">
        <v>13.79</v>
      </c>
    </row>
    <row r="295" spans="1:7" ht="17.25">
      <c r="A295" s="174"/>
      <c r="B295" s="183"/>
      <c r="C295" s="182">
        <v>8</v>
      </c>
      <c r="D295" s="162" t="s">
        <v>1003</v>
      </c>
      <c r="E295" s="163" t="s">
        <v>1251</v>
      </c>
      <c r="F295" s="165">
        <v>19.913999999999998</v>
      </c>
      <c r="G295" s="165">
        <v>0.89</v>
      </c>
    </row>
    <row r="296" spans="1:7" ht="17.25">
      <c r="A296" s="174"/>
      <c r="B296" s="183"/>
      <c r="C296" s="183"/>
      <c r="D296" s="172"/>
      <c r="E296" s="163" t="s">
        <v>362</v>
      </c>
      <c r="F296" s="165">
        <v>19.398000000000003</v>
      </c>
      <c r="G296" s="165">
        <v>1.38</v>
      </c>
    </row>
    <row r="297" spans="1:7" ht="17.25">
      <c r="A297" s="174"/>
      <c r="B297" s="183"/>
      <c r="C297" s="182">
        <v>10</v>
      </c>
      <c r="D297" s="162" t="s">
        <v>1092</v>
      </c>
      <c r="E297" s="163" t="s">
        <v>362</v>
      </c>
      <c r="F297" s="165">
        <v>0.14</v>
      </c>
      <c r="G297" s="165">
        <v>7.08</v>
      </c>
    </row>
    <row r="298" spans="1:7" ht="17.25">
      <c r="A298" s="174"/>
      <c r="B298" s="183"/>
      <c r="C298" s="183"/>
      <c r="D298" s="162" t="s">
        <v>982</v>
      </c>
      <c r="E298" s="163" t="s">
        <v>1251</v>
      </c>
      <c r="F298" s="165">
        <v>0.5939999999999999</v>
      </c>
      <c r="G298" s="165">
        <v>3.945</v>
      </c>
    </row>
    <row r="299" spans="1:7" ht="17.25">
      <c r="A299" s="174"/>
      <c r="B299" s="183"/>
      <c r="C299" s="182">
        <v>12</v>
      </c>
      <c r="D299" s="162" t="s">
        <v>1318</v>
      </c>
      <c r="E299" s="163" t="s">
        <v>362</v>
      </c>
      <c r="F299" s="165">
        <v>4.292</v>
      </c>
      <c r="G299" s="165">
        <v>0.26</v>
      </c>
    </row>
    <row r="300" spans="1:7" ht="17.25">
      <c r="A300" s="174"/>
      <c r="B300" s="183"/>
      <c r="C300" s="183"/>
      <c r="D300" s="162" t="s">
        <v>898</v>
      </c>
      <c r="E300" s="163" t="s">
        <v>1251</v>
      </c>
      <c r="F300" s="165">
        <v>8.13</v>
      </c>
      <c r="G300" s="165">
        <v>5.48</v>
      </c>
    </row>
    <row r="301" spans="1:7" ht="17.25">
      <c r="A301" s="174"/>
      <c r="B301" s="183"/>
      <c r="C301" s="183"/>
      <c r="D301" s="162" t="s">
        <v>939</v>
      </c>
      <c r="E301" s="163" t="s">
        <v>362</v>
      </c>
      <c r="F301" s="165">
        <v>4.06</v>
      </c>
      <c r="G301" s="165"/>
    </row>
    <row r="302" spans="1:7" ht="17.25">
      <c r="A302" s="174"/>
      <c r="B302" s="183"/>
      <c r="C302" s="182">
        <v>14</v>
      </c>
      <c r="D302" s="162" t="s">
        <v>1122</v>
      </c>
      <c r="E302" s="163" t="s">
        <v>362</v>
      </c>
      <c r="F302" s="165">
        <v>10.278</v>
      </c>
      <c r="G302" s="165"/>
    </row>
    <row r="303" spans="1:7" ht="17.25">
      <c r="A303" s="174"/>
      <c r="B303" s="183"/>
      <c r="C303" s="182">
        <v>16</v>
      </c>
      <c r="D303" s="162" t="s">
        <v>951</v>
      </c>
      <c r="E303" s="163" t="s">
        <v>1141</v>
      </c>
      <c r="F303" s="165">
        <v>2.139</v>
      </c>
      <c r="G303" s="165"/>
    </row>
    <row r="304" spans="1:7" ht="17.25">
      <c r="A304" s="174"/>
      <c r="B304" s="183"/>
      <c r="C304" s="183"/>
      <c r="D304" s="162" t="s">
        <v>1219</v>
      </c>
      <c r="E304" s="163" t="s">
        <v>1251</v>
      </c>
      <c r="F304" s="165">
        <v>4.59</v>
      </c>
      <c r="G304" s="165"/>
    </row>
    <row r="305" spans="1:7" ht="17.25">
      <c r="A305" s="174"/>
      <c r="B305" s="183"/>
      <c r="C305" s="183"/>
      <c r="D305" s="172"/>
      <c r="E305" s="163" t="s">
        <v>362</v>
      </c>
      <c r="F305" s="165">
        <v>4.01</v>
      </c>
      <c r="G305" s="165"/>
    </row>
    <row r="306" spans="1:7" ht="17.25">
      <c r="A306" s="174"/>
      <c r="B306" s="183"/>
      <c r="C306" s="182">
        <v>18</v>
      </c>
      <c r="D306" s="162" t="s">
        <v>990</v>
      </c>
      <c r="E306" s="163" t="s">
        <v>362</v>
      </c>
      <c r="F306" s="165">
        <v>3.422</v>
      </c>
      <c r="G306" s="165">
        <v>0.35</v>
      </c>
    </row>
    <row r="307" spans="1:7" ht="17.25">
      <c r="A307" s="174"/>
      <c r="B307" s="183"/>
      <c r="C307" s="182">
        <v>20</v>
      </c>
      <c r="D307" s="162" t="s">
        <v>1245</v>
      </c>
      <c r="E307" s="163" t="s">
        <v>362</v>
      </c>
      <c r="F307" s="165">
        <v>8.22</v>
      </c>
      <c r="G307" s="165">
        <v>1.87</v>
      </c>
    </row>
    <row r="308" spans="1:7" ht="17.25">
      <c r="A308" s="174"/>
      <c r="B308" s="183"/>
      <c r="C308" s="182">
        <v>25</v>
      </c>
      <c r="D308" s="162" t="s">
        <v>1066</v>
      </c>
      <c r="E308" s="163" t="s">
        <v>362</v>
      </c>
      <c r="F308" s="165">
        <v>2.411</v>
      </c>
      <c r="G308" s="165">
        <v>0.94</v>
      </c>
    </row>
    <row r="309" spans="1:7" ht="17.25">
      <c r="A309" s="174"/>
      <c r="B309" s="182">
        <v>114</v>
      </c>
      <c r="C309" s="182">
        <v>4</v>
      </c>
      <c r="D309" s="162" t="s">
        <v>905</v>
      </c>
      <c r="E309" s="163" t="s">
        <v>362</v>
      </c>
      <c r="F309" s="165">
        <v>4.437</v>
      </c>
      <c r="G309" s="165">
        <v>1</v>
      </c>
    </row>
    <row r="310" spans="1:7" ht="17.25">
      <c r="A310" s="174"/>
      <c r="B310" s="183"/>
      <c r="C310" s="182">
        <v>4.5</v>
      </c>
      <c r="D310" s="162" t="s">
        <v>906</v>
      </c>
      <c r="E310" s="163" t="s">
        <v>362</v>
      </c>
      <c r="F310" s="165">
        <v>4.834</v>
      </c>
      <c r="G310" s="165"/>
    </row>
    <row r="311" spans="1:7" ht="17.25">
      <c r="A311" s="174"/>
      <c r="B311" s="183"/>
      <c r="C311" s="182">
        <v>5</v>
      </c>
      <c r="D311" s="162" t="s">
        <v>1274</v>
      </c>
      <c r="E311" s="163" t="s">
        <v>362</v>
      </c>
      <c r="F311" s="165">
        <v>4.932</v>
      </c>
      <c r="G311" s="165">
        <v>0.5</v>
      </c>
    </row>
    <row r="312" spans="1:7" ht="17.25">
      <c r="A312" s="174"/>
      <c r="B312" s="183"/>
      <c r="C312" s="183"/>
      <c r="D312" s="162" t="s">
        <v>891</v>
      </c>
      <c r="E312" s="163" t="s">
        <v>1251</v>
      </c>
      <c r="F312" s="165">
        <v>1.006</v>
      </c>
      <c r="G312" s="165"/>
    </row>
    <row r="313" spans="1:7" ht="17.25">
      <c r="A313" s="174"/>
      <c r="B313" s="183"/>
      <c r="C313" s="183"/>
      <c r="D313" s="162" t="s">
        <v>933</v>
      </c>
      <c r="E313" s="163" t="s">
        <v>1251</v>
      </c>
      <c r="F313" s="165">
        <v>0</v>
      </c>
      <c r="G313" s="165">
        <v>0.452</v>
      </c>
    </row>
    <row r="314" spans="1:7" ht="17.25">
      <c r="A314" s="174"/>
      <c r="B314" s="183"/>
      <c r="C314" s="182">
        <v>6</v>
      </c>
      <c r="D314" s="162" t="s">
        <v>1017</v>
      </c>
      <c r="E314" s="163" t="s">
        <v>362</v>
      </c>
      <c r="F314" s="165">
        <v>1.204</v>
      </c>
      <c r="G314" s="165"/>
    </row>
    <row r="315" spans="1:7" ht="17.25">
      <c r="A315" s="174"/>
      <c r="B315" s="183"/>
      <c r="C315" s="183"/>
      <c r="D315" s="162" t="s">
        <v>1078</v>
      </c>
      <c r="E315" s="163" t="s">
        <v>362</v>
      </c>
      <c r="F315" s="165">
        <v>0</v>
      </c>
      <c r="G315" s="165">
        <v>4.46</v>
      </c>
    </row>
    <row r="316" spans="1:7" ht="17.25">
      <c r="A316" s="174"/>
      <c r="B316" s="183"/>
      <c r="C316" s="183"/>
      <c r="D316" s="162" t="s">
        <v>1165</v>
      </c>
      <c r="E316" s="163" t="s">
        <v>1251</v>
      </c>
      <c r="F316" s="165">
        <v>5.4079999999999995</v>
      </c>
      <c r="G316" s="165">
        <v>4</v>
      </c>
    </row>
    <row r="317" spans="1:7" ht="17.25">
      <c r="A317" s="174"/>
      <c r="B317" s="183"/>
      <c r="C317" s="182">
        <v>8</v>
      </c>
      <c r="D317" s="162" t="s">
        <v>916</v>
      </c>
      <c r="E317" s="163" t="s">
        <v>1251</v>
      </c>
      <c r="F317" s="165">
        <v>4.179</v>
      </c>
      <c r="G317" s="165"/>
    </row>
    <row r="318" spans="1:7" ht="17.25">
      <c r="A318" s="174"/>
      <c r="B318" s="183"/>
      <c r="C318" s="183"/>
      <c r="D318" s="162" t="s">
        <v>998</v>
      </c>
      <c r="E318" s="163" t="s">
        <v>1187</v>
      </c>
      <c r="F318" s="165">
        <v>7.266</v>
      </c>
      <c r="G318" s="165"/>
    </row>
    <row r="319" spans="1:7" ht="17.25">
      <c r="A319" s="174"/>
      <c r="B319" s="183"/>
      <c r="C319" s="183"/>
      <c r="D319" s="162" t="s">
        <v>983</v>
      </c>
      <c r="E319" s="163" t="s">
        <v>1251</v>
      </c>
      <c r="F319" s="165">
        <v>5.285</v>
      </c>
      <c r="G319" s="165"/>
    </row>
    <row r="320" spans="1:7" ht="17.25">
      <c r="A320" s="174"/>
      <c r="B320" s="183"/>
      <c r="C320" s="182">
        <v>9</v>
      </c>
      <c r="D320" s="162" t="s">
        <v>885</v>
      </c>
      <c r="E320" s="163" t="s">
        <v>1251</v>
      </c>
      <c r="F320" s="165">
        <v>5.253</v>
      </c>
      <c r="G320" s="165"/>
    </row>
    <row r="321" spans="1:7" ht="17.25">
      <c r="A321" s="174"/>
      <c r="B321" s="183"/>
      <c r="C321" s="182">
        <v>10</v>
      </c>
      <c r="D321" s="162" t="s">
        <v>1327</v>
      </c>
      <c r="E321" s="163" t="s">
        <v>362</v>
      </c>
      <c r="F321" s="165">
        <v>12.622</v>
      </c>
      <c r="G321" s="165"/>
    </row>
    <row r="322" spans="1:7" ht="17.25">
      <c r="A322" s="174"/>
      <c r="B322" s="183"/>
      <c r="C322" s="182">
        <v>12</v>
      </c>
      <c r="D322" s="162" t="s">
        <v>1112</v>
      </c>
      <c r="E322" s="163" t="s">
        <v>1251</v>
      </c>
      <c r="F322" s="165">
        <v>0</v>
      </c>
      <c r="G322" s="165">
        <v>5.4079999999999995</v>
      </c>
    </row>
    <row r="323" spans="1:7" ht="17.25">
      <c r="A323" s="174"/>
      <c r="B323" s="183"/>
      <c r="C323" s="183"/>
      <c r="D323" s="172"/>
      <c r="E323" s="163" t="s">
        <v>362</v>
      </c>
      <c r="F323" s="165">
        <v>0.212</v>
      </c>
      <c r="G323" s="165"/>
    </row>
    <row r="324" spans="1:7" ht="17.25">
      <c r="A324" s="174"/>
      <c r="B324" s="183"/>
      <c r="C324" s="183"/>
      <c r="D324" s="162" t="s">
        <v>1154</v>
      </c>
      <c r="E324" s="163" t="s">
        <v>362</v>
      </c>
      <c r="F324" s="165">
        <v>3.8329999999999997</v>
      </c>
      <c r="G324" s="165">
        <v>0.71</v>
      </c>
    </row>
    <row r="325" spans="1:7" ht="17.25">
      <c r="A325" s="174"/>
      <c r="B325" s="183"/>
      <c r="C325" s="182">
        <v>18</v>
      </c>
      <c r="D325" s="162" t="s">
        <v>1047</v>
      </c>
      <c r="E325" s="163" t="s">
        <v>1251</v>
      </c>
      <c r="F325" s="165">
        <v>1.436</v>
      </c>
      <c r="G325" s="165">
        <v>0.38</v>
      </c>
    </row>
    <row r="326" spans="1:7" ht="17.25">
      <c r="A326" s="174"/>
      <c r="B326" s="183"/>
      <c r="C326" s="183"/>
      <c r="D326" s="162" t="s">
        <v>1105</v>
      </c>
      <c r="E326" s="163" t="s">
        <v>362</v>
      </c>
      <c r="F326" s="165">
        <v>0.839</v>
      </c>
      <c r="G326" s="165">
        <v>2.62</v>
      </c>
    </row>
    <row r="327" spans="1:7" ht="17.25">
      <c r="A327" s="174"/>
      <c r="B327" s="182">
        <v>121</v>
      </c>
      <c r="C327" s="182">
        <v>6</v>
      </c>
      <c r="D327" s="162" t="s">
        <v>1166</v>
      </c>
      <c r="E327" s="163" t="s">
        <v>362</v>
      </c>
      <c r="F327" s="165">
        <v>0.723</v>
      </c>
      <c r="G327" s="165"/>
    </row>
    <row r="328" spans="1:7" ht="17.25">
      <c r="A328" s="174"/>
      <c r="B328" s="183"/>
      <c r="C328" s="182">
        <v>8</v>
      </c>
      <c r="D328" s="162" t="s">
        <v>867</v>
      </c>
      <c r="E328" s="163" t="s">
        <v>362</v>
      </c>
      <c r="F328" s="165">
        <v>0.962</v>
      </c>
      <c r="G328" s="165"/>
    </row>
    <row r="329" spans="1:7" ht="17.25">
      <c r="A329" s="174"/>
      <c r="B329" s="183"/>
      <c r="C329" s="182">
        <v>12</v>
      </c>
      <c r="D329" s="162" t="s">
        <v>1169</v>
      </c>
      <c r="E329" s="163" t="s">
        <v>362</v>
      </c>
      <c r="F329" s="165">
        <v>2.2190000000000003</v>
      </c>
      <c r="G329" s="165"/>
    </row>
    <row r="330" spans="1:7" ht="17.25">
      <c r="A330" s="174"/>
      <c r="B330" s="183"/>
      <c r="C330" s="182">
        <v>25</v>
      </c>
      <c r="D330" s="162" t="s">
        <v>1147</v>
      </c>
      <c r="E330" s="163" t="s">
        <v>1141</v>
      </c>
      <c r="F330" s="165">
        <v>4.142</v>
      </c>
      <c r="G330" s="165"/>
    </row>
    <row r="331" spans="1:7" ht="17.25">
      <c r="A331" s="174"/>
      <c r="B331" s="183"/>
      <c r="C331" s="182">
        <v>28</v>
      </c>
      <c r="D331" s="162" t="s">
        <v>999</v>
      </c>
      <c r="E331" s="163" t="s">
        <v>1190</v>
      </c>
      <c r="F331" s="165">
        <v>0</v>
      </c>
      <c r="G331" s="165">
        <v>3.048</v>
      </c>
    </row>
    <row r="332" spans="1:7" ht="17.25">
      <c r="A332" s="174"/>
      <c r="B332" s="182">
        <v>127</v>
      </c>
      <c r="C332" s="182">
        <v>5</v>
      </c>
      <c r="D332" s="162" t="s">
        <v>1226</v>
      </c>
      <c r="E332" s="163" t="s">
        <v>362</v>
      </c>
      <c r="F332" s="165">
        <v>12.227</v>
      </c>
      <c r="G332" s="165">
        <v>0.145</v>
      </c>
    </row>
    <row r="333" spans="1:7" ht="17.25">
      <c r="A333" s="174"/>
      <c r="B333" s="183"/>
      <c r="C333" s="183"/>
      <c r="D333" s="162" t="s">
        <v>1054</v>
      </c>
      <c r="E333" s="163" t="s">
        <v>1192</v>
      </c>
      <c r="F333" s="165">
        <v>6.667</v>
      </c>
      <c r="G333" s="165">
        <v>6.065</v>
      </c>
    </row>
    <row r="334" spans="1:7" ht="17.25">
      <c r="A334" s="174"/>
      <c r="B334" s="183"/>
      <c r="C334" s="182">
        <v>6</v>
      </c>
      <c r="D334" s="162" t="s">
        <v>1205</v>
      </c>
      <c r="E334" s="163" t="s">
        <v>362</v>
      </c>
      <c r="F334" s="165">
        <v>11.370999999999999</v>
      </c>
      <c r="G334" s="165"/>
    </row>
    <row r="335" spans="1:7" ht="17.25">
      <c r="A335" s="174"/>
      <c r="B335" s="183"/>
      <c r="C335" s="183"/>
      <c r="D335" s="172"/>
      <c r="E335" s="163" t="s">
        <v>1192</v>
      </c>
      <c r="F335" s="165">
        <v>9.94</v>
      </c>
      <c r="G335" s="165"/>
    </row>
    <row r="336" spans="1:7" ht="17.25">
      <c r="A336" s="174"/>
      <c r="B336" s="183"/>
      <c r="C336" s="182">
        <v>8</v>
      </c>
      <c r="D336" s="162" t="s">
        <v>1313</v>
      </c>
      <c r="E336" s="163" t="s">
        <v>362</v>
      </c>
      <c r="F336" s="165">
        <v>8.8</v>
      </c>
      <c r="G336" s="165">
        <v>0.3</v>
      </c>
    </row>
    <row r="337" spans="1:7" ht="17.25">
      <c r="A337" s="174"/>
      <c r="B337" s="183"/>
      <c r="C337" s="183"/>
      <c r="D337" s="162" t="s">
        <v>1168</v>
      </c>
      <c r="E337" s="163" t="s">
        <v>1192</v>
      </c>
      <c r="F337" s="165">
        <v>1.91</v>
      </c>
      <c r="G337" s="165"/>
    </row>
    <row r="338" spans="1:7" ht="17.25">
      <c r="A338" s="174"/>
      <c r="B338" s="183"/>
      <c r="C338" s="182">
        <v>12</v>
      </c>
      <c r="D338" s="162" t="s">
        <v>1300</v>
      </c>
      <c r="E338" s="163" t="s">
        <v>362</v>
      </c>
      <c r="F338" s="165">
        <v>0.246</v>
      </c>
      <c r="G338" s="165"/>
    </row>
    <row r="339" spans="1:7" ht="17.25">
      <c r="A339" s="174"/>
      <c r="B339" s="183"/>
      <c r="C339" s="182">
        <v>14</v>
      </c>
      <c r="D339" s="162" t="s">
        <v>1035</v>
      </c>
      <c r="E339" s="163" t="s">
        <v>362</v>
      </c>
      <c r="F339" s="165">
        <v>4.973</v>
      </c>
      <c r="G339" s="165"/>
    </row>
    <row r="340" spans="1:7" ht="17.25">
      <c r="A340" s="174"/>
      <c r="B340" s="183"/>
      <c r="C340" s="182">
        <v>18</v>
      </c>
      <c r="D340" s="162" t="s">
        <v>1000</v>
      </c>
      <c r="E340" s="163" t="s">
        <v>362</v>
      </c>
      <c r="F340" s="165">
        <v>8.728</v>
      </c>
      <c r="G340" s="165"/>
    </row>
    <row r="341" spans="1:7" ht="17.25">
      <c r="A341" s="174"/>
      <c r="B341" s="183"/>
      <c r="C341" s="182">
        <v>25</v>
      </c>
      <c r="D341" s="162" t="s">
        <v>1002</v>
      </c>
      <c r="E341" s="163" t="s">
        <v>1192</v>
      </c>
      <c r="F341" s="165">
        <v>10.942</v>
      </c>
      <c r="G341" s="165"/>
    </row>
    <row r="342" spans="1:7" ht="17.25">
      <c r="A342" s="174"/>
      <c r="B342" s="183"/>
      <c r="C342" s="183"/>
      <c r="D342" s="162" t="s">
        <v>1102</v>
      </c>
      <c r="E342" s="163" t="s">
        <v>362</v>
      </c>
      <c r="F342" s="165">
        <v>8.238</v>
      </c>
      <c r="G342" s="165">
        <v>1.1</v>
      </c>
    </row>
    <row r="343" spans="1:7" ht="17.25">
      <c r="A343" s="174"/>
      <c r="B343" s="183"/>
      <c r="C343" s="182">
        <v>30</v>
      </c>
      <c r="D343" s="162" t="s">
        <v>1287</v>
      </c>
      <c r="E343" s="163" t="s">
        <v>362</v>
      </c>
      <c r="F343" s="165">
        <v>3.108</v>
      </c>
      <c r="G343" s="165"/>
    </row>
    <row r="344" spans="1:7" ht="17.25">
      <c r="A344" s="174"/>
      <c r="B344" s="182">
        <v>133</v>
      </c>
      <c r="C344" s="182">
        <v>4</v>
      </c>
      <c r="D344" s="162" t="s">
        <v>1148</v>
      </c>
      <c r="E344" s="163" t="s">
        <v>1251</v>
      </c>
      <c r="F344" s="165">
        <v>0</v>
      </c>
      <c r="G344" s="165">
        <v>1.006</v>
      </c>
    </row>
    <row r="345" spans="1:7" ht="17.25">
      <c r="A345" s="174"/>
      <c r="B345" s="183"/>
      <c r="C345" s="182">
        <v>5</v>
      </c>
      <c r="D345" s="162" t="s">
        <v>1149</v>
      </c>
      <c r="E345" s="163" t="s">
        <v>1251</v>
      </c>
      <c r="F345" s="165">
        <v>2.717</v>
      </c>
      <c r="G345" s="165"/>
    </row>
    <row r="346" spans="1:7" ht="17.25">
      <c r="A346" s="174"/>
      <c r="B346" s="183"/>
      <c r="C346" s="183"/>
      <c r="D346" s="162" t="s">
        <v>1079</v>
      </c>
      <c r="E346" s="163" t="s">
        <v>362</v>
      </c>
      <c r="F346" s="165">
        <v>15.435</v>
      </c>
      <c r="G346" s="165">
        <v>6.098</v>
      </c>
    </row>
    <row r="347" spans="1:7" ht="17.25">
      <c r="A347" s="174"/>
      <c r="B347" s="183"/>
      <c r="C347" s="182">
        <v>6</v>
      </c>
      <c r="D347" s="162" t="s">
        <v>1266</v>
      </c>
      <c r="E347" s="163" t="s">
        <v>1251</v>
      </c>
      <c r="F347" s="165">
        <v>3.486</v>
      </c>
      <c r="G347" s="165"/>
    </row>
    <row r="348" spans="1:7" ht="17.25">
      <c r="A348" s="174"/>
      <c r="B348" s="183"/>
      <c r="C348" s="183"/>
      <c r="D348" s="162" t="s">
        <v>972</v>
      </c>
      <c r="E348" s="163" t="s">
        <v>1251</v>
      </c>
      <c r="F348" s="165">
        <v>1.868</v>
      </c>
      <c r="G348" s="165"/>
    </row>
    <row r="349" spans="1:7" ht="17.25">
      <c r="A349" s="174"/>
      <c r="B349" s="183"/>
      <c r="C349" s="183"/>
      <c r="D349" s="162" t="s">
        <v>1152</v>
      </c>
      <c r="E349" s="163" t="s">
        <v>362</v>
      </c>
      <c r="F349" s="165">
        <v>13.266</v>
      </c>
      <c r="G349" s="165">
        <v>3.15</v>
      </c>
    </row>
    <row r="350" spans="1:7" ht="17.25">
      <c r="A350" s="174"/>
      <c r="B350" s="183"/>
      <c r="C350" s="182">
        <v>8</v>
      </c>
      <c r="D350" s="162" t="s">
        <v>1208</v>
      </c>
      <c r="E350" s="163" t="s">
        <v>1251</v>
      </c>
      <c r="F350" s="165">
        <v>1.898</v>
      </c>
      <c r="G350" s="165"/>
    </row>
    <row r="351" spans="1:7" ht="17.25">
      <c r="A351" s="174"/>
      <c r="B351" s="183"/>
      <c r="C351" s="183"/>
      <c r="D351" s="172"/>
      <c r="E351" s="163" t="s">
        <v>362</v>
      </c>
      <c r="F351" s="165">
        <v>12.325</v>
      </c>
      <c r="G351" s="165"/>
    </row>
    <row r="352" spans="1:7" ht="17.25">
      <c r="A352" s="174"/>
      <c r="B352" s="183"/>
      <c r="C352" s="182">
        <v>13</v>
      </c>
      <c r="D352" s="162" t="s">
        <v>879</v>
      </c>
      <c r="E352" s="163" t="s">
        <v>362</v>
      </c>
      <c r="F352" s="165">
        <v>8.97</v>
      </c>
      <c r="G352" s="165"/>
    </row>
    <row r="353" spans="1:7" ht="17.25">
      <c r="A353" s="174"/>
      <c r="B353" s="183"/>
      <c r="C353" s="182">
        <v>16</v>
      </c>
      <c r="D353" s="162" t="s">
        <v>880</v>
      </c>
      <c r="E353" s="163" t="s">
        <v>362</v>
      </c>
      <c r="F353" s="165">
        <v>6.11</v>
      </c>
      <c r="G353" s="165">
        <v>1.95</v>
      </c>
    </row>
    <row r="354" spans="1:7" ht="17.25">
      <c r="A354" s="174"/>
      <c r="B354" s="183"/>
      <c r="C354" s="182">
        <v>20</v>
      </c>
      <c r="D354" s="162" t="s">
        <v>1103</v>
      </c>
      <c r="E354" s="163" t="s">
        <v>362</v>
      </c>
      <c r="F354" s="165">
        <v>12.275</v>
      </c>
      <c r="G354" s="165">
        <v>1.05</v>
      </c>
    </row>
    <row r="355" spans="1:7" ht="17.25">
      <c r="A355" s="174"/>
      <c r="B355" s="183"/>
      <c r="C355" s="182">
        <v>22</v>
      </c>
      <c r="D355" s="162" t="s">
        <v>1108</v>
      </c>
      <c r="E355" s="163" t="s">
        <v>362</v>
      </c>
      <c r="F355" s="165">
        <v>-1.056</v>
      </c>
      <c r="G355" s="165">
        <v>3.203</v>
      </c>
    </row>
    <row r="356" spans="1:7" ht="17.25">
      <c r="A356" s="174"/>
      <c r="B356" s="183"/>
      <c r="C356" s="182">
        <v>30</v>
      </c>
      <c r="D356" s="162" t="s">
        <v>1048</v>
      </c>
      <c r="E356" s="163" t="s">
        <v>362</v>
      </c>
      <c r="F356" s="165">
        <v>1.703</v>
      </c>
      <c r="G356" s="165"/>
    </row>
    <row r="357" spans="1:7" ht="17.25">
      <c r="A357" s="174"/>
      <c r="B357" s="183"/>
      <c r="C357" s="183"/>
      <c r="D357" s="172"/>
      <c r="E357" s="163" t="s">
        <v>1321</v>
      </c>
      <c r="F357" s="165">
        <v>3.413</v>
      </c>
      <c r="G357" s="165"/>
    </row>
    <row r="358" spans="1:7" ht="17.25">
      <c r="A358" s="174"/>
      <c r="B358" s="182">
        <v>140</v>
      </c>
      <c r="C358" s="182">
        <v>5</v>
      </c>
      <c r="D358" s="162" t="s">
        <v>1283</v>
      </c>
      <c r="E358" s="163" t="s">
        <v>362</v>
      </c>
      <c r="F358" s="165">
        <v>0.622</v>
      </c>
      <c r="G358" s="165"/>
    </row>
    <row r="359" spans="1:7" ht="17.25">
      <c r="A359" s="174"/>
      <c r="B359" s="183"/>
      <c r="C359" s="183"/>
      <c r="D359" s="172"/>
      <c r="E359" s="163" t="s">
        <v>1192</v>
      </c>
      <c r="F359" s="165">
        <v>53.32</v>
      </c>
      <c r="G359" s="165"/>
    </row>
    <row r="360" spans="1:7" ht="17.25">
      <c r="A360" s="174"/>
      <c r="B360" s="183"/>
      <c r="C360" s="182">
        <v>6</v>
      </c>
      <c r="D360" s="162" t="s">
        <v>1172</v>
      </c>
      <c r="E360" s="163" t="s">
        <v>362</v>
      </c>
      <c r="F360" s="165">
        <v>5.474</v>
      </c>
      <c r="G360" s="165"/>
    </row>
    <row r="361" spans="1:7" ht="17.25">
      <c r="A361" s="174"/>
      <c r="B361" s="183"/>
      <c r="C361" s="183"/>
      <c r="D361" s="172"/>
      <c r="E361" s="163" t="s">
        <v>1192</v>
      </c>
      <c r="F361" s="165">
        <v>0</v>
      </c>
      <c r="G361" s="165">
        <v>21.15</v>
      </c>
    </row>
    <row r="362" spans="1:7" ht="17.25">
      <c r="A362" s="174"/>
      <c r="B362" s="183"/>
      <c r="C362" s="182">
        <v>8</v>
      </c>
      <c r="D362" s="162" t="s">
        <v>893</v>
      </c>
      <c r="E362" s="163" t="s">
        <v>362</v>
      </c>
      <c r="F362" s="165">
        <v>2.088</v>
      </c>
      <c r="G362" s="165"/>
    </row>
    <row r="363" spans="1:7" ht="17.25">
      <c r="A363" s="174"/>
      <c r="B363" s="183"/>
      <c r="C363" s="182">
        <v>10</v>
      </c>
      <c r="D363" s="162" t="s">
        <v>926</v>
      </c>
      <c r="E363" s="163" t="s">
        <v>362</v>
      </c>
      <c r="F363" s="165">
        <v>8.333</v>
      </c>
      <c r="G363" s="165"/>
    </row>
    <row r="364" spans="1:7" ht="17.25">
      <c r="A364" s="174"/>
      <c r="B364" s="183"/>
      <c r="C364" s="183"/>
      <c r="D364" s="162" t="s">
        <v>978</v>
      </c>
      <c r="E364" s="163" t="s">
        <v>1251</v>
      </c>
      <c r="F364" s="165">
        <v>1.91</v>
      </c>
      <c r="G364" s="165">
        <v>3.16</v>
      </c>
    </row>
    <row r="365" spans="1:7" ht="17.25">
      <c r="A365" s="174"/>
      <c r="B365" s="183"/>
      <c r="C365" s="182">
        <v>20</v>
      </c>
      <c r="D365" s="162" t="s">
        <v>975</v>
      </c>
      <c r="E365" s="163" t="s">
        <v>362</v>
      </c>
      <c r="F365" s="165">
        <v>0</v>
      </c>
      <c r="G365" s="165">
        <v>16.666999999999998</v>
      </c>
    </row>
    <row r="366" spans="1:7" ht="17.25">
      <c r="A366" s="174"/>
      <c r="B366" s="183"/>
      <c r="C366" s="183"/>
      <c r="D366" s="162" t="s">
        <v>1215</v>
      </c>
      <c r="E366" s="163" t="s">
        <v>1251</v>
      </c>
      <c r="F366" s="165">
        <v>0</v>
      </c>
      <c r="G366" s="165">
        <v>2.04</v>
      </c>
    </row>
    <row r="367" spans="1:7" ht="17.25">
      <c r="A367" s="174"/>
      <c r="B367" s="183"/>
      <c r="C367" s="182">
        <v>22</v>
      </c>
      <c r="D367" s="162" t="s">
        <v>1049</v>
      </c>
      <c r="E367" s="163" t="s">
        <v>362</v>
      </c>
      <c r="F367" s="165">
        <v>4.065</v>
      </c>
      <c r="G367" s="165"/>
    </row>
    <row r="368" spans="1:7" ht="17.25">
      <c r="A368" s="174"/>
      <c r="B368" s="182">
        <v>146</v>
      </c>
      <c r="C368" s="182">
        <v>5</v>
      </c>
      <c r="D368" s="162" t="s">
        <v>1315</v>
      </c>
      <c r="E368" s="163" t="s">
        <v>1251</v>
      </c>
      <c r="F368" s="165">
        <v>4.84</v>
      </c>
      <c r="G368" s="165"/>
    </row>
    <row r="369" spans="1:7" ht="17.25">
      <c r="A369" s="174"/>
      <c r="B369" s="183"/>
      <c r="C369" s="183"/>
      <c r="D369" s="172"/>
      <c r="E369" s="163" t="s">
        <v>362</v>
      </c>
      <c r="F369" s="165">
        <v>4.11</v>
      </c>
      <c r="G369" s="165"/>
    </row>
    <row r="370" spans="1:7" ht="17.25">
      <c r="A370" s="174"/>
      <c r="B370" s="183"/>
      <c r="C370" s="183"/>
      <c r="D370" s="172"/>
      <c r="E370" s="163" t="s">
        <v>1192</v>
      </c>
      <c r="F370" s="165">
        <v>37.764</v>
      </c>
      <c r="G370" s="165">
        <v>1.5</v>
      </c>
    </row>
    <row r="371" spans="1:7" ht="17.25">
      <c r="A371" s="174"/>
      <c r="B371" s="183"/>
      <c r="C371" s="182">
        <v>6</v>
      </c>
      <c r="D371" s="162" t="s">
        <v>868</v>
      </c>
      <c r="E371" s="163" t="s">
        <v>362</v>
      </c>
      <c r="F371" s="165">
        <v>7.234</v>
      </c>
      <c r="G371" s="165"/>
    </row>
    <row r="372" spans="1:7" ht="17.25">
      <c r="A372" s="174"/>
      <c r="B372" s="183"/>
      <c r="C372" s="183"/>
      <c r="D372" s="172"/>
      <c r="E372" s="163" t="s">
        <v>1192</v>
      </c>
      <c r="F372" s="165">
        <v>4.648</v>
      </c>
      <c r="G372" s="165"/>
    </row>
    <row r="373" spans="1:7" ht="17.25">
      <c r="A373" s="174"/>
      <c r="B373" s="183"/>
      <c r="C373" s="183"/>
      <c r="D373" s="162" t="s">
        <v>1056</v>
      </c>
      <c r="E373" s="163" t="s">
        <v>1192</v>
      </c>
      <c r="F373" s="165">
        <v>15.62</v>
      </c>
      <c r="G373" s="165"/>
    </row>
    <row r="374" spans="1:7" ht="17.25">
      <c r="A374" s="174"/>
      <c r="B374" s="183"/>
      <c r="C374" s="182">
        <v>8</v>
      </c>
      <c r="D374" s="162" t="s">
        <v>858</v>
      </c>
      <c r="E374" s="163" t="s">
        <v>1192</v>
      </c>
      <c r="F374" s="165">
        <v>3.3419999999999996</v>
      </c>
      <c r="G374" s="165"/>
    </row>
    <row r="375" spans="1:7" ht="17.25">
      <c r="A375" s="174"/>
      <c r="B375" s="183"/>
      <c r="C375" s="182">
        <v>10</v>
      </c>
      <c r="D375" s="162" t="s">
        <v>1135</v>
      </c>
      <c r="E375" s="163" t="s">
        <v>362</v>
      </c>
      <c r="F375" s="165">
        <v>4.49</v>
      </c>
      <c r="G375" s="165"/>
    </row>
    <row r="376" spans="1:7" ht="17.25">
      <c r="A376" s="174"/>
      <c r="B376" s="183"/>
      <c r="C376" s="182">
        <v>16</v>
      </c>
      <c r="D376" s="162" t="s">
        <v>1150</v>
      </c>
      <c r="E376" s="163" t="s">
        <v>362</v>
      </c>
      <c r="F376" s="165">
        <v>0</v>
      </c>
      <c r="G376" s="165">
        <v>1.972</v>
      </c>
    </row>
    <row r="377" spans="1:7" ht="17.25">
      <c r="A377" s="174"/>
      <c r="B377" s="183"/>
      <c r="C377" s="182">
        <v>22</v>
      </c>
      <c r="D377" s="162" t="s">
        <v>1130</v>
      </c>
      <c r="E377" s="163" t="s">
        <v>362</v>
      </c>
      <c r="F377" s="165">
        <v>4.83</v>
      </c>
      <c r="G377" s="165"/>
    </row>
    <row r="378" spans="1:7" ht="17.25">
      <c r="A378" s="174"/>
      <c r="B378" s="183"/>
      <c r="C378" s="182">
        <v>36</v>
      </c>
      <c r="D378" s="162" t="s">
        <v>909</v>
      </c>
      <c r="E378" s="163" t="s">
        <v>1190</v>
      </c>
      <c r="F378" s="165">
        <v>5.98</v>
      </c>
      <c r="G378" s="165"/>
    </row>
    <row r="379" spans="1:7" ht="17.25">
      <c r="A379" s="174"/>
      <c r="B379" s="182">
        <v>152</v>
      </c>
      <c r="C379" s="182">
        <v>18</v>
      </c>
      <c r="D379" s="162" t="s">
        <v>917</v>
      </c>
      <c r="E379" s="163" t="s">
        <v>1192</v>
      </c>
      <c r="F379" s="165">
        <v>6.685</v>
      </c>
      <c r="G379" s="165"/>
    </row>
    <row r="380" spans="1:7" ht="17.25">
      <c r="A380" s="174"/>
      <c r="B380" s="182">
        <v>159</v>
      </c>
      <c r="C380" s="182">
        <v>4.5</v>
      </c>
      <c r="D380" s="162" t="s">
        <v>1297</v>
      </c>
      <c r="E380" s="163" t="s">
        <v>1251</v>
      </c>
      <c r="F380" s="165">
        <v>4.428</v>
      </c>
      <c r="G380" s="165">
        <v>0.33</v>
      </c>
    </row>
    <row r="381" spans="1:7" ht="17.25">
      <c r="A381" s="174"/>
      <c r="B381" s="183"/>
      <c r="C381" s="183"/>
      <c r="D381" s="172"/>
      <c r="E381" s="163" t="s">
        <v>362</v>
      </c>
      <c r="F381" s="165">
        <v>6.63</v>
      </c>
      <c r="G381" s="165">
        <v>0.52</v>
      </c>
    </row>
    <row r="382" spans="1:7" ht="17.25">
      <c r="A382" s="174"/>
      <c r="B382" s="183"/>
      <c r="C382" s="182">
        <v>5</v>
      </c>
      <c r="D382" s="162" t="s">
        <v>1204</v>
      </c>
      <c r="E382" s="163" t="s">
        <v>362</v>
      </c>
      <c r="F382" s="165">
        <v>4.902</v>
      </c>
      <c r="G382" s="165">
        <v>0.38</v>
      </c>
    </row>
    <row r="383" spans="1:7" ht="17.25">
      <c r="A383" s="174"/>
      <c r="B383" s="183"/>
      <c r="C383" s="182">
        <v>6</v>
      </c>
      <c r="D383" s="162" t="s">
        <v>1254</v>
      </c>
      <c r="E383" s="163" t="s">
        <v>1251</v>
      </c>
      <c r="F383" s="165">
        <v>0</v>
      </c>
      <c r="G383" s="165">
        <v>0.199</v>
      </c>
    </row>
    <row r="384" spans="1:7" ht="17.25">
      <c r="A384" s="174"/>
      <c r="B384" s="183"/>
      <c r="C384" s="183"/>
      <c r="D384" s="172"/>
      <c r="E384" s="163" t="s">
        <v>362</v>
      </c>
      <c r="F384" s="165">
        <v>20.412</v>
      </c>
      <c r="G384" s="165">
        <v>9.280999999999999</v>
      </c>
    </row>
    <row r="385" spans="1:7" ht="17.25">
      <c r="A385" s="174"/>
      <c r="B385" s="183"/>
      <c r="C385" s="183"/>
      <c r="D385" s="162" t="s">
        <v>950</v>
      </c>
      <c r="E385" s="163" t="s">
        <v>1251</v>
      </c>
      <c r="F385" s="165">
        <v>0</v>
      </c>
      <c r="G385" s="165">
        <v>6.887</v>
      </c>
    </row>
    <row r="386" spans="1:7" ht="17.25">
      <c r="A386" s="174"/>
      <c r="B386" s="183"/>
      <c r="C386" s="183"/>
      <c r="D386" s="172"/>
      <c r="E386" s="163" t="s">
        <v>362</v>
      </c>
      <c r="F386" s="165">
        <v>0</v>
      </c>
      <c r="G386" s="165">
        <v>1.4</v>
      </c>
    </row>
    <row r="387" spans="1:7" ht="17.25">
      <c r="A387" s="174"/>
      <c r="B387" s="183"/>
      <c r="C387" s="183"/>
      <c r="D387" s="162" t="s">
        <v>971</v>
      </c>
      <c r="E387" s="163" t="s">
        <v>362</v>
      </c>
      <c r="F387" s="165">
        <v>0</v>
      </c>
      <c r="G387" s="165">
        <v>0.245</v>
      </c>
    </row>
    <row r="388" spans="1:7" ht="17.25">
      <c r="A388" s="174"/>
      <c r="B388" s="183"/>
      <c r="C388" s="182">
        <v>7</v>
      </c>
      <c r="D388" s="162" t="s">
        <v>1320</v>
      </c>
      <c r="E388" s="163" t="s">
        <v>362</v>
      </c>
      <c r="F388" s="165">
        <v>1.626</v>
      </c>
      <c r="G388" s="165"/>
    </row>
    <row r="389" spans="1:7" ht="17.25">
      <c r="A389" s="174"/>
      <c r="B389" s="183"/>
      <c r="C389" s="183"/>
      <c r="D389" s="162" t="s">
        <v>1001</v>
      </c>
      <c r="E389" s="163" t="s">
        <v>1251</v>
      </c>
      <c r="F389" s="165">
        <v>10</v>
      </c>
      <c r="G389" s="165">
        <v>6.144</v>
      </c>
    </row>
    <row r="390" spans="1:7" ht="17.25">
      <c r="A390" s="174"/>
      <c r="B390" s="183"/>
      <c r="C390" s="183"/>
      <c r="D390" s="162" t="s">
        <v>1299</v>
      </c>
      <c r="E390" s="163" t="s">
        <v>362</v>
      </c>
      <c r="F390" s="165">
        <v>8.238</v>
      </c>
      <c r="G390" s="165"/>
    </row>
    <row r="391" spans="1:7" ht="17.25">
      <c r="A391" s="174"/>
      <c r="B391" s="183"/>
      <c r="C391" s="182">
        <v>8</v>
      </c>
      <c r="D391" s="162" t="s">
        <v>1303</v>
      </c>
      <c r="E391" s="163" t="s">
        <v>1251</v>
      </c>
      <c r="F391" s="165">
        <v>0</v>
      </c>
      <c r="G391" s="165">
        <v>11.598</v>
      </c>
    </row>
    <row r="392" spans="1:7" ht="17.25">
      <c r="A392" s="174"/>
      <c r="B392" s="183"/>
      <c r="C392" s="183"/>
      <c r="D392" s="162" t="s">
        <v>1256</v>
      </c>
      <c r="E392" s="163" t="s">
        <v>1251</v>
      </c>
      <c r="F392" s="165">
        <v>0.23600000000000002</v>
      </c>
      <c r="G392" s="165">
        <v>18.545</v>
      </c>
    </row>
    <row r="393" spans="1:7" ht="17.25">
      <c r="A393" s="174"/>
      <c r="B393" s="183"/>
      <c r="C393" s="183"/>
      <c r="D393" s="172"/>
      <c r="E393" s="163" t="s">
        <v>362</v>
      </c>
      <c r="F393" s="165">
        <v>21.083999999999996</v>
      </c>
      <c r="G393" s="165">
        <v>1</v>
      </c>
    </row>
    <row r="394" spans="1:7" ht="17.25">
      <c r="A394" s="174"/>
      <c r="B394" s="183"/>
      <c r="C394" s="183"/>
      <c r="D394" s="172"/>
      <c r="E394" s="163" t="s">
        <v>1187</v>
      </c>
      <c r="F394" s="165">
        <v>9.622</v>
      </c>
      <c r="G394" s="165">
        <v>0.33</v>
      </c>
    </row>
    <row r="395" spans="1:7" ht="17.25">
      <c r="A395" s="174"/>
      <c r="B395" s="183"/>
      <c r="C395" s="182">
        <v>10</v>
      </c>
      <c r="D395" s="162" t="s">
        <v>1265</v>
      </c>
      <c r="E395" s="163" t="s">
        <v>362</v>
      </c>
      <c r="F395" s="165">
        <v>23.562</v>
      </c>
      <c r="G395" s="165"/>
    </row>
    <row r="396" spans="1:7" ht="17.25">
      <c r="A396" s="174"/>
      <c r="B396" s="183"/>
      <c r="C396" s="183"/>
      <c r="D396" s="162" t="s">
        <v>1069</v>
      </c>
      <c r="E396" s="163" t="s">
        <v>1251</v>
      </c>
      <c r="F396" s="165">
        <v>11.663999999999998</v>
      </c>
      <c r="G396" s="165"/>
    </row>
    <row r="397" spans="1:7" ht="17.25">
      <c r="A397" s="174"/>
      <c r="B397" s="183"/>
      <c r="C397" s="182">
        <v>12</v>
      </c>
      <c r="D397" s="162" t="s">
        <v>1269</v>
      </c>
      <c r="E397" s="163" t="s">
        <v>1187</v>
      </c>
      <c r="F397" s="165">
        <v>0.332</v>
      </c>
      <c r="G397" s="165"/>
    </row>
    <row r="398" spans="1:7" ht="17.25">
      <c r="A398" s="174"/>
      <c r="B398" s="183"/>
      <c r="C398" s="183"/>
      <c r="D398" s="162" t="s">
        <v>1156</v>
      </c>
      <c r="E398" s="163" t="s">
        <v>1251</v>
      </c>
      <c r="F398" s="165">
        <v>9.588000000000001</v>
      </c>
      <c r="G398" s="165"/>
    </row>
    <row r="399" spans="1:7" ht="17.25">
      <c r="A399" s="174"/>
      <c r="B399" s="183"/>
      <c r="C399" s="183"/>
      <c r="D399" s="162" t="s">
        <v>912</v>
      </c>
      <c r="E399" s="163" t="s">
        <v>362</v>
      </c>
      <c r="F399" s="165">
        <v>6.8740000000000006</v>
      </c>
      <c r="G399" s="165"/>
    </row>
    <row r="400" spans="1:7" ht="17.25">
      <c r="A400" s="174"/>
      <c r="B400" s="183"/>
      <c r="C400" s="182">
        <v>18</v>
      </c>
      <c r="D400" s="162" t="s">
        <v>929</v>
      </c>
      <c r="E400" s="163" t="s">
        <v>362</v>
      </c>
      <c r="F400" s="165">
        <v>3.19</v>
      </c>
      <c r="G400" s="165">
        <v>1.6</v>
      </c>
    </row>
    <row r="401" spans="1:7" ht="17.25">
      <c r="A401" s="174"/>
      <c r="B401" s="183"/>
      <c r="C401" s="182">
        <v>20</v>
      </c>
      <c r="D401" s="162" t="s">
        <v>970</v>
      </c>
      <c r="E401" s="163" t="s">
        <v>362</v>
      </c>
      <c r="F401" s="165">
        <v>3</v>
      </c>
      <c r="G401" s="165"/>
    </row>
    <row r="402" spans="1:7" ht="17.25">
      <c r="A402" s="174"/>
      <c r="B402" s="182">
        <v>168</v>
      </c>
      <c r="C402" s="182">
        <v>6</v>
      </c>
      <c r="D402" s="162" t="s">
        <v>894</v>
      </c>
      <c r="E402" s="163" t="s">
        <v>1251</v>
      </c>
      <c r="F402" s="165">
        <v>0</v>
      </c>
      <c r="G402" s="165">
        <v>2.84</v>
      </c>
    </row>
    <row r="403" spans="1:7" ht="17.25">
      <c r="A403" s="174"/>
      <c r="B403" s="183"/>
      <c r="C403" s="183"/>
      <c r="D403" s="162" t="s">
        <v>934</v>
      </c>
      <c r="E403" s="163" t="s">
        <v>362</v>
      </c>
      <c r="F403" s="165">
        <v>11.834</v>
      </c>
      <c r="G403" s="165"/>
    </row>
    <row r="404" spans="1:7" ht="17.25">
      <c r="A404" s="174"/>
      <c r="B404" s="183"/>
      <c r="C404" s="182">
        <v>7</v>
      </c>
      <c r="D404" s="162" t="s">
        <v>1181</v>
      </c>
      <c r="E404" s="163" t="s">
        <v>1192</v>
      </c>
      <c r="F404" s="165">
        <v>1.944</v>
      </c>
      <c r="G404" s="165"/>
    </row>
    <row r="405" spans="1:7" ht="17.25">
      <c r="A405" s="174"/>
      <c r="B405" s="183"/>
      <c r="C405" s="182">
        <v>8</v>
      </c>
      <c r="D405" s="162" t="s">
        <v>1009</v>
      </c>
      <c r="E405" s="163" t="s">
        <v>1251</v>
      </c>
      <c r="F405" s="165">
        <v>13.99</v>
      </c>
      <c r="G405" s="165">
        <v>4.345</v>
      </c>
    </row>
    <row r="406" spans="1:7" ht="17.25">
      <c r="A406" s="174"/>
      <c r="B406" s="183"/>
      <c r="C406" s="183"/>
      <c r="D406" s="172"/>
      <c r="E406" s="163" t="s">
        <v>362</v>
      </c>
      <c r="F406" s="165">
        <v>13.021</v>
      </c>
      <c r="G406" s="165">
        <v>0.84</v>
      </c>
    </row>
    <row r="407" spans="1:7" ht="17.25">
      <c r="A407" s="174"/>
      <c r="B407" s="183"/>
      <c r="C407" s="183"/>
      <c r="D407" s="162" t="s">
        <v>1100</v>
      </c>
      <c r="E407" s="163" t="s">
        <v>362</v>
      </c>
      <c r="F407" s="165">
        <v>4.833</v>
      </c>
      <c r="G407" s="165"/>
    </row>
    <row r="408" spans="1:7" ht="17.25">
      <c r="A408" s="174"/>
      <c r="B408" s="183"/>
      <c r="C408" s="182">
        <v>10</v>
      </c>
      <c r="D408" s="162" t="s">
        <v>892</v>
      </c>
      <c r="E408" s="163" t="s">
        <v>1251</v>
      </c>
      <c r="F408" s="165">
        <v>5.502000000000001</v>
      </c>
      <c r="G408" s="165"/>
    </row>
    <row r="409" spans="1:7" ht="17.25">
      <c r="A409" s="174"/>
      <c r="B409" s="183"/>
      <c r="C409" s="183"/>
      <c r="D409" s="162" t="s">
        <v>1077</v>
      </c>
      <c r="E409" s="163" t="s">
        <v>1251</v>
      </c>
      <c r="F409" s="165">
        <v>1.412</v>
      </c>
      <c r="G409" s="165"/>
    </row>
    <row r="410" spans="1:7" ht="17.25">
      <c r="A410" s="174"/>
      <c r="B410" s="183"/>
      <c r="C410" s="182">
        <v>12</v>
      </c>
      <c r="D410" s="162" t="s">
        <v>1101</v>
      </c>
      <c r="E410" s="163" t="s">
        <v>362</v>
      </c>
      <c r="F410" s="165">
        <v>0</v>
      </c>
      <c r="G410" s="165">
        <v>1.42</v>
      </c>
    </row>
    <row r="411" spans="1:7" ht="17.25">
      <c r="A411" s="174"/>
      <c r="B411" s="183"/>
      <c r="C411" s="182">
        <v>14</v>
      </c>
      <c r="D411" s="162" t="s">
        <v>1023</v>
      </c>
      <c r="E411" s="163" t="s">
        <v>1187</v>
      </c>
      <c r="F411" s="165">
        <v>0</v>
      </c>
      <c r="G411" s="165">
        <v>1.766</v>
      </c>
    </row>
    <row r="412" spans="1:7" ht="17.25">
      <c r="A412" s="174"/>
      <c r="B412" s="183"/>
      <c r="C412" s="182">
        <v>16</v>
      </c>
      <c r="D412" s="162" t="s">
        <v>1284</v>
      </c>
      <c r="E412" s="163" t="s">
        <v>1187</v>
      </c>
      <c r="F412" s="165">
        <v>0</v>
      </c>
      <c r="G412" s="165">
        <v>3.53</v>
      </c>
    </row>
    <row r="413" spans="1:7" ht="17.25">
      <c r="A413" s="174"/>
      <c r="B413" s="183"/>
      <c r="C413" s="182">
        <v>17</v>
      </c>
      <c r="D413" s="162" t="s">
        <v>1121</v>
      </c>
      <c r="E413" s="163" t="s">
        <v>1270</v>
      </c>
      <c r="F413" s="165">
        <v>0</v>
      </c>
      <c r="G413" s="165">
        <v>0.44</v>
      </c>
    </row>
    <row r="414" spans="1:7" ht="17.25">
      <c r="A414" s="174"/>
      <c r="B414" s="183"/>
      <c r="C414" s="182">
        <v>20</v>
      </c>
      <c r="D414" s="162" t="s">
        <v>988</v>
      </c>
      <c r="E414" s="163" t="s">
        <v>362</v>
      </c>
      <c r="F414" s="165">
        <v>6.007000000000001</v>
      </c>
      <c r="G414" s="165"/>
    </row>
    <row r="415" spans="1:7" ht="17.25">
      <c r="A415" s="174"/>
      <c r="B415" s="183"/>
      <c r="C415" s="182">
        <v>25</v>
      </c>
      <c r="D415" s="162" t="s">
        <v>857</v>
      </c>
      <c r="E415" s="163" t="s">
        <v>362</v>
      </c>
      <c r="F415" s="165">
        <v>1.464</v>
      </c>
      <c r="G415" s="165"/>
    </row>
    <row r="416" spans="1:7" ht="17.25">
      <c r="A416" s="174"/>
      <c r="B416" s="182">
        <v>180</v>
      </c>
      <c r="C416" s="182">
        <v>6</v>
      </c>
      <c r="D416" s="162" t="s">
        <v>1082</v>
      </c>
      <c r="E416" s="163" t="s">
        <v>362</v>
      </c>
      <c r="F416" s="165">
        <v>0.491</v>
      </c>
      <c r="G416" s="165"/>
    </row>
    <row r="417" spans="1:7" ht="17.25">
      <c r="A417" s="174"/>
      <c r="B417" s="183"/>
      <c r="C417" s="183"/>
      <c r="D417" s="172"/>
      <c r="E417" s="163" t="s">
        <v>1192</v>
      </c>
      <c r="F417" s="165">
        <v>15.59</v>
      </c>
      <c r="G417" s="165">
        <v>5</v>
      </c>
    </row>
    <row r="418" spans="1:7" ht="17.25">
      <c r="A418" s="174"/>
      <c r="B418" s="183"/>
      <c r="C418" s="183"/>
      <c r="D418" s="162" t="s">
        <v>1128</v>
      </c>
      <c r="E418" s="163" t="s">
        <v>1192</v>
      </c>
      <c r="F418" s="165">
        <v>4.21</v>
      </c>
      <c r="G418" s="165"/>
    </row>
    <row r="419" spans="1:7" ht="17.25">
      <c r="A419" s="174"/>
      <c r="B419" s="183"/>
      <c r="C419" s="182">
        <v>8</v>
      </c>
      <c r="D419" s="162" t="s">
        <v>875</v>
      </c>
      <c r="E419" s="163" t="s">
        <v>362</v>
      </c>
      <c r="F419" s="165">
        <v>4.727</v>
      </c>
      <c r="G419" s="165"/>
    </row>
    <row r="420" spans="1:7" ht="17.25">
      <c r="A420" s="174"/>
      <c r="B420" s="183"/>
      <c r="C420" s="182">
        <v>10</v>
      </c>
      <c r="D420" s="162" t="s">
        <v>984</v>
      </c>
      <c r="E420" s="163" t="s">
        <v>362</v>
      </c>
      <c r="F420" s="165">
        <v>2.688</v>
      </c>
      <c r="G420" s="165"/>
    </row>
    <row r="421" spans="1:7" ht="17.25">
      <c r="A421" s="174"/>
      <c r="B421" s="183"/>
      <c r="C421" s="182">
        <v>28</v>
      </c>
      <c r="D421" s="162" t="s">
        <v>965</v>
      </c>
      <c r="E421" s="163" t="s">
        <v>1190</v>
      </c>
      <c r="F421" s="165">
        <v>0</v>
      </c>
      <c r="G421" s="165">
        <v>1.618</v>
      </c>
    </row>
    <row r="422" spans="1:7" ht="17.25">
      <c r="A422" s="174"/>
      <c r="B422" s="183"/>
      <c r="C422" s="182">
        <v>30</v>
      </c>
      <c r="D422" s="162" t="s">
        <v>1301</v>
      </c>
      <c r="E422" s="163" t="s">
        <v>362</v>
      </c>
      <c r="F422" s="165">
        <v>0</v>
      </c>
      <c r="G422" s="165">
        <v>0.965</v>
      </c>
    </row>
    <row r="423" spans="1:7" ht="17.25">
      <c r="A423" s="174"/>
      <c r="B423" s="182">
        <v>194</v>
      </c>
      <c r="C423" s="182">
        <v>6</v>
      </c>
      <c r="D423" s="162" t="s">
        <v>991</v>
      </c>
      <c r="E423" s="163" t="s">
        <v>362</v>
      </c>
      <c r="F423" s="165">
        <v>3.61</v>
      </c>
      <c r="G423" s="165"/>
    </row>
    <row r="424" spans="1:7" ht="17.25">
      <c r="A424" s="174"/>
      <c r="B424" s="183"/>
      <c r="C424" s="183"/>
      <c r="D424" s="162" t="s">
        <v>1015</v>
      </c>
      <c r="E424" s="163" t="s">
        <v>362</v>
      </c>
      <c r="F424" s="165">
        <v>7.298</v>
      </c>
      <c r="G424" s="165"/>
    </row>
    <row r="425" spans="1:7" ht="17.25">
      <c r="A425" s="174"/>
      <c r="B425" s="183"/>
      <c r="C425" s="182">
        <v>8</v>
      </c>
      <c r="D425" s="162" t="s">
        <v>1216</v>
      </c>
      <c r="E425" s="163" t="s">
        <v>362</v>
      </c>
      <c r="F425" s="165">
        <v>1.04</v>
      </c>
      <c r="G425" s="165">
        <v>0.39</v>
      </c>
    </row>
    <row r="426" spans="1:7" ht="17.25">
      <c r="A426" s="174"/>
      <c r="B426" s="183"/>
      <c r="C426" s="182">
        <v>10</v>
      </c>
      <c r="D426" s="162" t="s">
        <v>1107</v>
      </c>
      <c r="E426" s="163" t="s">
        <v>362</v>
      </c>
      <c r="F426" s="165">
        <v>0</v>
      </c>
      <c r="G426" s="165">
        <v>0.464</v>
      </c>
    </row>
    <row r="427" spans="1:7" ht="17.25">
      <c r="A427" s="174"/>
      <c r="B427" s="183"/>
      <c r="C427" s="182">
        <v>12</v>
      </c>
      <c r="D427" s="162" t="s">
        <v>883</v>
      </c>
      <c r="E427" s="163" t="s">
        <v>362</v>
      </c>
      <c r="F427" s="165">
        <v>4.422</v>
      </c>
      <c r="G427" s="165"/>
    </row>
    <row r="428" spans="1:7" ht="17.25">
      <c r="A428" s="174"/>
      <c r="B428" s="183"/>
      <c r="C428" s="182">
        <v>32</v>
      </c>
      <c r="D428" s="162" t="s">
        <v>956</v>
      </c>
      <c r="E428" s="163" t="s">
        <v>362</v>
      </c>
      <c r="F428" s="165">
        <v>0</v>
      </c>
      <c r="G428" s="165">
        <v>0.992</v>
      </c>
    </row>
    <row r="429" spans="1:7" ht="17.25">
      <c r="A429" s="174"/>
      <c r="B429" s="182">
        <v>203</v>
      </c>
      <c r="C429" s="182">
        <v>8</v>
      </c>
      <c r="D429" s="162" t="s">
        <v>1262</v>
      </c>
      <c r="E429" s="163" t="s">
        <v>362</v>
      </c>
      <c r="F429" s="165">
        <v>4.66</v>
      </c>
      <c r="G429" s="165">
        <v>0.42</v>
      </c>
    </row>
    <row r="430" spans="1:7" ht="17.25">
      <c r="A430" s="174"/>
      <c r="B430" s="183"/>
      <c r="C430" s="182">
        <v>10</v>
      </c>
      <c r="D430" s="162" t="s">
        <v>1067</v>
      </c>
      <c r="E430" s="163" t="s">
        <v>362</v>
      </c>
      <c r="F430" s="165">
        <v>4.65</v>
      </c>
      <c r="G430" s="165"/>
    </row>
    <row r="431" spans="1:7" ht="17.25">
      <c r="A431" s="174"/>
      <c r="B431" s="183"/>
      <c r="C431" s="182">
        <v>28</v>
      </c>
      <c r="D431" s="162" t="s">
        <v>1065</v>
      </c>
      <c r="E431" s="163" t="s">
        <v>362</v>
      </c>
      <c r="F431" s="165">
        <v>0</v>
      </c>
      <c r="G431" s="165">
        <v>3.02</v>
      </c>
    </row>
    <row r="432" spans="1:7" ht="17.25">
      <c r="A432" s="174"/>
      <c r="B432" s="183"/>
      <c r="C432" s="182">
        <v>36</v>
      </c>
      <c r="D432" s="162" t="s">
        <v>1068</v>
      </c>
      <c r="E432" s="163" t="s">
        <v>362</v>
      </c>
      <c r="F432" s="165">
        <v>2.26</v>
      </c>
      <c r="G432" s="165">
        <v>3</v>
      </c>
    </row>
    <row r="433" spans="1:7" ht="17.25">
      <c r="A433" s="174"/>
      <c r="B433" s="183"/>
      <c r="C433" s="183"/>
      <c r="D433" s="172"/>
      <c r="E433" s="173"/>
      <c r="F433" s="165">
        <v>2.995</v>
      </c>
      <c r="G433" s="165">
        <v>2</v>
      </c>
    </row>
    <row r="434" spans="1:7" ht="17.25">
      <c r="A434" s="174"/>
      <c r="B434" s="183"/>
      <c r="C434" s="182">
        <v>32</v>
      </c>
      <c r="D434" s="162" t="s">
        <v>941</v>
      </c>
      <c r="E434" s="163" t="s">
        <v>1190</v>
      </c>
      <c r="F434" s="165">
        <v>0</v>
      </c>
      <c r="G434" s="165">
        <v>5.06</v>
      </c>
    </row>
    <row r="435" spans="1:7" ht="17.25">
      <c r="A435" s="174"/>
      <c r="B435" s="182">
        <v>219</v>
      </c>
      <c r="C435" s="182">
        <v>6</v>
      </c>
      <c r="D435" s="162" t="s">
        <v>1209</v>
      </c>
      <c r="E435" s="163" t="s">
        <v>1251</v>
      </c>
      <c r="F435" s="165">
        <v>0.312</v>
      </c>
      <c r="G435" s="165"/>
    </row>
    <row r="436" spans="1:7" ht="17.25">
      <c r="A436" s="174"/>
      <c r="B436" s="183"/>
      <c r="C436" s="183"/>
      <c r="D436" s="172"/>
      <c r="E436" s="173"/>
      <c r="F436" s="165">
        <v>1.98</v>
      </c>
      <c r="G436" s="165">
        <v>1.67</v>
      </c>
    </row>
    <row r="437" spans="1:7" ht="17.25">
      <c r="A437" s="174"/>
      <c r="B437" s="183"/>
      <c r="C437" s="183"/>
      <c r="D437" s="172"/>
      <c r="E437" s="163" t="s">
        <v>362</v>
      </c>
      <c r="F437" s="165">
        <v>0</v>
      </c>
      <c r="G437" s="165">
        <v>0.725</v>
      </c>
    </row>
    <row r="438" spans="1:7" ht="17.25">
      <c r="A438" s="174"/>
      <c r="B438" s="183"/>
      <c r="C438" s="182">
        <v>8</v>
      </c>
      <c r="D438" s="162" t="s">
        <v>1255</v>
      </c>
      <c r="E438" s="163" t="s">
        <v>362</v>
      </c>
      <c r="F438" s="165">
        <v>11.205</v>
      </c>
      <c r="G438" s="165">
        <v>14.24</v>
      </c>
    </row>
    <row r="439" spans="1:7" ht="17.25">
      <c r="A439" s="174"/>
      <c r="B439" s="183"/>
      <c r="C439" s="183"/>
      <c r="D439" s="162" t="s">
        <v>935</v>
      </c>
      <c r="E439" s="163" t="s">
        <v>1251</v>
      </c>
      <c r="F439" s="165">
        <v>0</v>
      </c>
      <c r="G439" s="165">
        <v>0.775</v>
      </c>
    </row>
    <row r="440" spans="1:7" ht="17.25">
      <c r="A440" s="174"/>
      <c r="B440" s="183"/>
      <c r="C440" s="182">
        <v>9</v>
      </c>
      <c r="D440" s="162" t="s">
        <v>1062</v>
      </c>
      <c r="E440" s="163" t="s">
        <v>1251</v>
      </c>
      <c r="F440" s="165">
        <v>3.368</v>
      </c>
      <c r="G440" s="165"/>
    </row>
    <row r="441" spans="1:7" ht="17.25">
      <c r="A441" s="174"/>
      <c r="B441" s="183"/>
      <c r="C441" s="182">
        <v>10</v>
      </c>
      <c r="D441" s="162" t="s">
        <v>1273</v>
      </c>
      <c r="E441" s="163" t="s">
        <v>1251</v>
      </c>
      <c r="F441" s="165">
        <v>10.457</v>
      </c>
      <c r="G441" s="165"/>
    </row>
    <row r="442" spans="1:7" ht="17.25">
      <c r="A442" s="174"/>
      <c r="B442" s="183"/>
      <c r="C442" s="183"/>
      <c r="D442" s="172"/>
      <c r="E442" s="163" t="s">
        <v>362</v>
      </c>
      <c r="F442" s="165">
        <v>17.558</v>
      </c>
      <c r="G442" s="165">
        <v>2.05</v>
      </c>
    </row>
    <row r="443" spans="1:7" ht="17.25">
      <c r="A443" s="174"/>
      <c r="B443" s="183"/>
      <c r="C443" s="182">
        <v>12</v>
      </c>
      <c r="D443" s="162" t="s">
        <v>1111</v>
      </c>
      <c r="E443" s="163" t="s">
        <v>1251</v>
      </c>
      <c r="F443" s="165">
        <v>8.895</v>
      </c>
      <c r="G443" s="165"/>
    </row>
    <row r="444" spans="1:7" ht="17.25">
      <c r="A444" s="174"/>
      <c r="B444" s="183"/>
      <c r="C444" s="183"/>
      <c r="D444" s="172"/>
      <c r="E444" s="163" t="s">
        <v>362</v>
      </c>
      <c r="F444" s="165">
        <v>0.701</v>
      </c>
      <c r="G444" s="165">
        <v>12.401000000000002</v>
      </c>
    </row>
    <row r="445" spans="1:7" ht="17.25">
      <c r="A445" s="174"/>
      <c r="B445" s="183"/>
      <c r="C445" s="182">
        <v>16</v>
      </c>
      <c r="D445" s="162" t="s">
        <v>940</v>
      </c>
      <c r="E445" s="163" t="s">
        <v>1251</v>
      </c>
      <c r="F445" s="165">
        <v>0</v>
      </c>
      <c r="G445" s="165">
        <v>12.041</v>
      </c>
    </row>
    <row r="446" spans="1:7" ht="17.25">
      <c r="A446" s="174"/>
      <c r="B446" s="183"/>
      <c r="C446" s="182">
        <v>20</v>
      </c>
      <c r="D446" s="162" t="s">
        <v>1293</v>
      </c>
      <c r="E446" s="163" t="s">
        <v>362</v>
      </c>
      <c r="F446" s="165">
        <v>6.884</v>
      </c>
      <c r="G446" s="165"/>
    </row>
    <row r="447" spans="1:7" ht="17.25">
      <c r="A447" s="174"/>
      <c r="B447" s="183"/>
      <c r="C447" s="183"/>
      <c r="D447" s="162" t="s">
        <v>1325</v>
      </c>
      <c r="E447" s="163" t="s">
        <v>1251</v>
      </c>
      <c r="F447" s="165">
        <v>4.85</v>
      </c>
      <c r="G447" s="165"/>
    </row>
    <row r="448" spans="1:7" ht="17.25">
      <c r="A448" s="174"/>
      <c r="B448" s="183"/>
      <c r="C448" s="182">
        <v>25</v>
      </c>
      <c r="D448" s="162" t="s">
        <v>1010</v>
      </c>
      <c r="E448" s="163" t="s">
        <v>1251</v>
      </c>
      <c r="F448" s="165">
        <v>2.868</v>
      </c>
      <c r="G448" s="165"/>
    </row>
    <row r="449" spans="1:7" ht="17.25">
      <c r="A449" s="174"/>
      <c r="B449" s="183"/>
      <c r="C449" s="182">
        <v>30</v>
      </c>
      <c r="D449" s="162" t="s">
        <v>1028</v>
      </c>
      <c r="E449" s="163" t="s">
        <v>1141</v>
      </c>
      <c r="F449" s="165">
        <v>0</v>
      </c>
      <c r="G449" s="165">
        <v>2.8</v>
      </c>
    </row>
    <row r="450" spans="1:7" ht="17.25">
      <c r="A450" s="174"/>
      <c r="B450" s="183"/>
      <c r="C450" s="182">
        <v>36</v>
      </c>
      <c r="D450" s="162" t="s">
        <v>873</v>
      </c>
      <c r="E450" s="163" t="s">
        <v>362</v>
      </c>
      <c r="F450" s="165">
        <v>0.98</v>
      </c>
      <c r="G450" s="165"/>
    </row>
    <row r="451" spans="1:7" ht="17.25">
      <c r="A451" s="174"/>
      <c r="B451" s="183"/>
      <c r="C451" s="182">
        <v>45</v>
      </c>
      <c r="D451" s="162" t="s">
        <v>1081</v>
      </c>
      <c r="E451" s="163" t="s">
        <v>362</v>
      </c>
      <c r="F451" s="165">
        <v>8.562</v>
      </c>
      <c r="G451" s="165"/>
    </row>
    <row r="452" spans="1:7" ht="17.25">
      <c r="A452" s="174"/>
      <c r="B452" s="182">
        <v>273</v>
      </c>
      <c r="C452" s="182">
        <v>8</v>
      </c>
      <c r="D452" s="162" t="s">
        <v>1253</v>
      </c>
      <c r="E452" s="163" t="s">
        <v>362</v>
      </c>
      <c r="F452" s="165">
        <v>0.472</v>
      </c>
      <c r="G452" s="165">
        <v>0.762</v>
      </c>
    </row>
    <row r="453" spans="1:7" ht="17.25">
      <c r="A453" s="174"/>
      <c r="B453" s="183"/>
      <c r="C453" s="182">
        <v>10</v>
      </c>
      <c r="D453" s="162" t="s">
        <v>1194</v>
      </c>
      <c r="E453" s="163" t="s">
        <v>1251</v>
      </c>
      <c r="F453" s="165">
        <v>13.63</v>
      </c>
      <c r="G453" s="165">
        <v>3.09</v>
      </c>
    </row>
    <row r="454" spans="1:7" ht="17.25">
      <c r="A454" s="174"/>
      <c r="B454" s="183"/>
      <c r="C454" s="182">
        <v>12</v>
      </c>
      <c r="D454" s="162" t="s">
        <v>1272</v>
      </c>
      <c r="E454" s="163" t="s">
        <v>1251</v>
      </c>
      <c r="F454" s="165">
        <v>0</v>
      </c>
      <c r="G454" s="165">
        <v>6.729</v>
      </c>
    </row>
    <row r="455" spans="1:7" ht="17.25">
      <c r="A455" s="174"/>
      <c r="B455" s="183"/>
      <c r="C455" s="182">
        <v>16</v>
      </c>
      <c r="D455" s="162" t="s">
        <v>859</v>
      </c>
      <c r="E455" s="163" t="s">
        <v>362</v>
      </c>
      <c r="F455" s="165">
        <v>0</v>
      </c>
      <c r="G455" s="165">
        <v>1.12</v>
      </c>
    </row>
    <row r="456" spans="1:7" ht="17.25">
      <c r="A456" s="174"/>
      <c r="B456" s="183"/>
      <c r="C456" s="182">
        <v>18</v>
      </c>
      <c r="D456" s="162" t="s">
        <v>962</v>
      </c>
      <c r="E456" s="163">
        <v>20</v>
      </c>
      <c r="F456" s="165">
        <v>0.966</v>
      </c>
      <c r="G456" s="165"/>
    </row>
    <row r="457" spans="1:7" ht="17.25">
      <c r="A457" s="174"/>
      <c r="B457" s="183"/>
      <c r="C457" s="183"/>
      <c r="D457" s="172"/>
      <c r="E457" s="163" t="s">
        <v>362</v>
      </c>
      <c r="F457" s="165">
        <v>3.1</v>
      </c>
      <c r="G457" s="165"/>
    </row>
    <row r="458" spans="1:7" ht="17.25">
      <c r="A458" s="174"/>
      <c r="B458" s="183"/>
      <c r="C458" s="182">
        <v>20</v>
      </c>
      <c r="D458" s="162" t="s">
        <v>1227</v>
      </c>
      <c r="E458" s="163" t="s">
        <v>1251</v>
      </c>
      <c r="F458" s="165">
        <v>8.442</v>
      </c>
      <c r="G458" s="165"/>
    </row>
    <row r="459" spans="1:7" ht="17.25">
      <c r="A459" s="174"/>
      <c r="B459" s="183"/>
      <c r="C459" s="183"/>
      <c r="D459" s="172"/>
      <c r="E459" s="163" t="s">
        <v>362</v>
      </c>
      <c r="F459" s="165">
        <v>14.131</v>
      </c>
      <c r="G459" s="165">
        <v>1.412</v>
      </c>
    </row>
    <row r="460" spans="1:7" ht="17.25">
      <c r="A460" s="174"/>
      <c r="B460" s="183"/>
      <c r="C460" s="182">
        <v>22</v>
      </c>
      <c r="D460" s="162" t="s">
        <v>1110</v>
      </c>
      <c r="E460" s="163" t="s">
        <v>1251</v>
      </c>
      <c r="F460" s="165">
        <v>4.234</v>
      </c>
      <c r="G460" s="165"/>
    </row>
    <row r="461" spans="1:7" ht="17.25">
      <c r="A461" s="174"/>
      <c r="B461" s="182">
        <v>325</v>
      </c>
      <c r="C461" s="182">
        <v>8</v>
      </c>
      <c r="D461" s="162" t="s">
        <v>866</v>
      </c>
      <c r="E461" s="163" t="s">
        <v>1251</v>
      </c>
      <c r="F461" s="165">
        <v>14.091999999999999</v>
      </c>
      <c r="G461" s="165">
        <v>0.67</v>
      </c>
    </row>
    <row r="462" spans="1:7" ht="17.25">
      <c r="A462" s="174"/>
      <c r="B462" s="183"/>
      <c r="C462" s="183"/>
      <c r="D462" s="172"/>
      <c r="E462" s="163" t="s">
        <v>362</v>
      </c>
      <c r="F462" s="165">
        <v>15.648</v>
      </c>
      <c r="G462" s="165"/>
    </row>
    <row r="463" spans="1:7" ht="17.25">
      <c r="A463" s="174"/>
      <c r="B463" s="183"/>
      <c r="C463" s="182">
        <v>10</v>
      </c>
      <c r="D463" s="162" t="s">
        <v>1029</v>
      </c>
      <c r="E463" s="163" t="s">
        <v>362</v>
      </c>
      <c r="F463" s="165">
        <v>8.19</v>
      </c>
      <c r="G463" s="165">
        <v>0.904</v>
      </c>
    </row>
    <row r="464" spans="1:7" ht="17.25">
      <c r="A464" s="174"/>
      <c r="B464" s="183"/>
      <c r="C464" s="182">
        <v>12</v>
      </c>
      <c r="D464" s="162" t="s">
        <v>921</v>
      </c>
      <c r="E464" s="163" t="s">
        <v>1251</v>
      </c>
      <c r="F464" s="165">
        <v>5.278</v>
      </c>
      <c r="G464" s="165">
        <v>3.87</v>
      </c>
    </row>
    <row r="465" spans="1:7" ht="17.25">
      <c r="A465" s="174"/>
      <c r="B465" s="183"/>
      <c r="C465" s="182">
        <v>20</v>
      </c>
      <c r="D465" s="162" t="s">
        <v>1217</v>
      </c>
      <c r="E465" s="163" t="s">
        <v>362</v>
      </c>
      <c r="F465" s="165">
        <v>7.109</v>
      </c>
      <c r="G465" s="165"/>
    </row>
    <row r="466" spans="1:7" ht="17.25">
      <c r="A466" s="174"/>
      <c r="B466" s="183"/>
      <c r="C466" s="182">
        <v>22</v>
      </c>
      <c r="D466" s="162" t="s">
        <v>1085</v>
      </c>
      <c r="E466" s="163" t="s">
        <v>362</v>
      </c>
      <c r="F466" s="165">
        <v>1.859</v>
      </c>
      <c r="G466" s="165"/>
    </row>
    <row r="467" spans="1:7" ht="17.25">
      <c r="A467" s="174"/>
      <c r="B467" s="182">
        <v>351</v>
      </c>
      <c r="C467" s="182">
        <v>36</v>
      </c>
      <c r="D467" s="162" t="s">
        <v>1153</v>
      </c>
      <c r="E467" s="163" t="s">
        <v>1321</v>
      </c>
      <c r="F467" s="165">
        <v>4.833</v>
      </c>
      <c r="G467" s="165"/>
    </row>
    <row r="468" spans="1:7" ht="17.25">
      <c r="A468" s="174"/>
      <c r="B468" s="182">
        <v>377</v>
      </c>
      <c r="C468" s="182">
        <v>9</v>
      </c>
      <c r="D468" s="162" t="s">
        <v>1059</v>
      </c>
      <c r="E468" s="163" t="s">
        <v>1251</v>
      </c>
      <c r="F468" s="165">
        <v>5.306</v>
      </c>
      <c r="G468" s="165"/>
    </row>
    <row r="469" spans="1:7" ht="17.25">
      <c r="A469" s="174"/>
      <c r="B469" s="183"/>
      <c r="C469" s="183"/>
      <c r="D469" s="172"/>
      <c r="E469" s="163" t="s">
        <v>362</v>
      </c>
      <c r="F469" s="165">
        <v>10.814</v>
      </c>
      <c r="G469" s="165"/>
    </row>
    <row r="470" spans="1:7" ht="17.25">
      <c r="A470" s="174"/>
      <c r="B470" s="183"/>
      <c r="C470" s="182">
        <v>10</v>
      </c>
      <c r="D470" s="162" t="s">
        <v>1271</v>
      </c>
      <c r="E470" s="163" t="s">
        <v>1251</v>
      </c>
      <c r="F470" s="165">
        <v>4.5120000000000005</v>
      </c>
      <c r="G470" s="165"/>
    </row>
    <row r="471" spans="1:7" ht="17.25">
      <c r="A471" s="174"/>
      <c r="B471" s="183"/>
      <c r="C471" s="183"/>
      <c r="D471" s="172"/>
      <c r="E471" s="163" t="s">
        <v>362</v>
      </c>
      <c r="F471" s="165">
        <v>0.88</v>
      </c>
      <c r="G471" s="165"/>
    </row>
    <row r="472" spans="1:7" ht="17.25">
      <c r="A472" s="174"/>
      <c r="B472" s="183"/>
      <c r="C472" s="182">
        <v>20</v>
      </c>
      <c r="D472" s="162" t="s">
        <v>961</v>
      </c>
      <c r="E472" s="163" t="s">
        <v>1251</v>
      </c>
      <c r="F472" s="165">
        <v>2.06</v>
      </c>
      <c r="G472" s="165"/>
    </row>
    <row r="473" spans="1:7" ht="17.25">
      <c r="A473" s="174"/>
      <c r="B473" s="182">
        <v>426</v>
      </c>
      <c r="C473" s="182">
        <v>9</v>
      </c>
      <c r="D473" s="162" t="s">
        <v>946</v>
      </c>
      <c r="E473" s="163" t="s">
        <v>362</v>
      </c>
      <c r="F473" s="165">
        <v>17.486</v>
      </c>
      <c r="G473" s="165"/>
    </row>
    <row r="474" spans="1:7" ht="17.25">
      <c r="A474" s="174"/>
      <c r="B474" s="183"/>
      <c r="C474" s="182">
        <v>10</v>
      </c>
      <c r="D474" s="162" t="s">
        <v>1191</v>
      </c>
      <c r="E474" s="163" t="s">
        <v>1251</v>
      </c>
      <c r="F474" s="165">
        <v>5.852</v>
      </c>
      <c r="G474" s="165"/>
    </row>
    <row r="475" spans="1:7" ht="17.25">
      <c r="A475" s="174"/>
      <c r="B475" s="183"/>
      <c r="C475" s="183"/>
      <c r="D475" s="172"/>
      <c r="E475" s="163" t="s">
        <v>362</v>
      </c>
      <c r="F475" s="165">
        <v>5.238</v>
      </c>
      <c r="G475" s="165">
        <v>1.182</v>
      </c>
    </row>
    <row r="476" spans="1:7" ht="17.25">
      <c r="A476" s="174"/>
      <c r="B476" s="183"/>
      <c r="C476" s="182">
        <v>12</v>
      </c>
      <c r="D476" s="162" t="s">
        <v>997</v>
      </c>
      <c r="E476" s="163" t="s">
        <v>362</v>
      </c>
      <c r="F476" s="165">
        <v>5.31</v>
      </c>
      <c r="G476" s="165">
        <v>1.412</v>
      </c>
    </row>
    <row r="477" spans="1:7" ht="17.25">
      <c r="A477" s="174"/>
      <c r="B477" s="183"/>
      <c r="C477" s="182">
        <v>16</v>
      </c>
      <c r="D477" s="162" t="s">
        <v>948</v>
      </c>
      <c r="E477" s="163" t="s">
        <v>362</v>
      </c>
      <c r="F477" s="165">
        <v>3.3560000000000003</v>
      </c>
      <c r="G477" s="165">
        <v>1.73</v>
      </c>
    </row>
    <row r="478" spans="1:7" ht="17.25">
      <c r="A478" s="174"/>
      <c r="B478" s="183"/>
      <c r="C478" s="182">
        <v>20</v>
      </c>
      <c r="D478" s="162" t="s">
        <v>1143</v>
      </c>
      <c r="E478" s="163" t="s">
        <v>1251</v>
      </c>
      <c r="F478" s="165">
        <v>6.962</v>
      </c>
      <c r="G478" s="165"/>
    </row>
    <row r="479" spans="1:7" ht="17.25">
      <c r="A479" s="174"/>
      <c r="B479" s="183"/>
      <c r="C479" s="183"/>
      <c r="D479" s="172"/>
      <c r="E479" s="163" t="s">
        <v>362</v>
      </c>
      <c r="F479" s="165">
        <v>16.974</v>
      </c>
      <c r="G479" s="165"/>
    </row>
    <row r="480" spans="1:7" ht="17.25">
      <c r="A480" s="174"/>
      <c r="B480" s="183"/>
      <c r="C480" s="182">
        <v>24</v>
      </c>
      <c r="D480" s="162" t="s">
        <v>993</v>
      </c>
      <c r="E480" s="163" t="s">
        <v>1251</v>
      </c>
      <c r="F480" s="165">
        <v>10.474</v>
      </c>
      <c r="G480" s="165"/>
    </row>
    <row r="481" spans="1:7" ht="17.25">
      <c r="A481" s="174"/>
      <c r="B481" s="183"/>
      <c r="C481" s="183"/>
      <c r="D481" s="172"/>
      <c r="E481" s="163" t="s">
        <v>362</v>
      </c>
      <c r="F481" s="165">
        <v>2.18</v>
      </c>
      <c r="G481" s="165"/>
    </row>
    <row r="482" spans="1:7" ht="17.25">
      <c r="A482" s="174"/>
      <c r="B482" s="182">
        <v>299</v>
      </c>
      <c r="C482" s="182">
        <v>36</v>
      </c>
      <c r="D482" s="162" t="s">
        <v>947</v>
      </c>
      <c r="E482" s="163">
        <v>35</v>
      </c>
      <c r="F482" s="165">
        <v>0</v>
      </c>
      <c r="G482" s="165">
        <v>8.064</v>
      </c>
    </row>
    <row r="483" spans="1:7" ht="17.25">
      <c r="A483" s="166" t="s">
        <v>1180</v>
      </c>
      <c r="B483" s="182">
        <v>20</v>
      </c>
      <c r="C483" s="182">
        <v>2</v>
      </c>
      <c r="D483" s="162" t="s">
        <v>1182</v>
      </c>
      <c r="E483" s="163">
        <v>10</v>
      </c>
      <c r="F483" s="167">
        <v>2.914</v>
      </c>
      <c r="G483" s="168"/>
    </row>
    <row r="484" spans="1:7" ht="17.25">
      <c r="A484" s="166" t="s">
        <v>1174</v>
      </c>
      <c r="B484" s="182">
        <v>114</v>
      </c>
      <c r="C484" s="182">
        <v>6</v>
      </c>
      <c r="D484" s="162" t="s">
        <v>1173</v>
      </c>
      <c r="E484" s="163" t="s">
        <v>1175</v>
      </c>
      <c r="F484" s="167">
        <v>0.28</v>
      </c>
      <c r="G484" s="167"/>
    </row>
    <row r="485" spans="1:7" ht="17.25">
      <c r="A485" s="151" t="s">
        <v>33</v>
      </c>
      <c r="B485" s="182">
        <v>15</v>
      </c>
      <c r="C485" s="182">
        <v>2.8</v>
      </c>
      <c r="D485" s="162" t="s">
        <v>910</v>
      </c>
      <c r="E485" s="163">
        <v>20</v>
      </c>
      <c r="F485" s="165">
        <v>0.993</v>
      </c>
      <c r="G485" s="165"/>
    </row>
    <row r="486" spans="1:7" ht="17.25">
      <c r="A486" s="171"/>
      <c r="B486" s="183"/>
      <c r="C486" s="183"/>
      <c r="D486" s="172"/>
      <c r="E486" s="163">
        <v>10</v>
      </c>
      <c r="F486" s="165">
        <v>1.544</v>
      </c>
      <c r="G486" s="165"/>
    </row>
    <row r="487" spans="1:7" ht="17.25">
      <c r="A487" s="171"/>
      <c r="B487" s="182">
        <v>20</v>
      </c>
      <c r="C487" s="182">
        <v>2.8</v>
      </c>
      <c r="D487" s="162" t="s">
        <v>1050</v>
      </c>
      <c r="E487" s="163">
        <v>10</v>
      </c>
      <c r="F487" s="165">
        <v>0</v>
      </c>
      <c r="G487" s="165">
        <v>0.39</v>
      </c>
    </row>
    <row r="488" spans="1:7" ht="17.25">
      <c r="A488" s="171"/>
      <c r="B488" s="182">
        <v>25</v>
      </c>
      <c r="C488" s="182">
        <v>3.2</v>
      </c>
      <c r="D488" s="162" t="s">
        <v>1051</v>
      </c>
      <c r="E488" s="163">
        <v>10</v>
      </c>
      <c r="F488" s="165">
        <v>0.119</v>
      </c>
      <c r="G488" s="165">
        <v>0.99</v>
      </c>
    </row>
    <row r="489" spans="1:7" ht="17.25">
      <c r="A489" s="171"/>
      <c r="B489" s="183"/>
      <c r="C489" s="182">
        <v>2.8</v>
      </c>
      <c r="D489" s="162" t="s">
        <v>1004</v>
      </c>
      <c r="E489" s="163" t="s">
        <v>262</v>
      </c>
      <c r="F489" s="165">
        <v>0.933</v>
      </c>
      <c r="G489" s="165">
        <v>0.49</v>
      </c>
    </row>
    <row r="490" spans="1:7" ht="17.25">
      <c r="A490" s="171"/>
      <c r="B490" s="182">
        <v>32</v>
      </c>
      <c r="C490" s="182">
        <v>3.2</v>
      </c>
      <c r="D490" s="162" t="s">
        <v>899</v>
      </c>
      <c r="E490" s="163" t="s">
        <v>362</v>
      </c>
      <c r="F490" s="165">
        <v>2.171</v>
      </c>
      <c r="G490" s="165"/>
    </row>
    <row r="491" spans="1:7" ht="17.25">
      <c r="A491" s="171"/>
      <c r="B491" s="182">
        <v>40</v>
      </c>
      <c r="C491" s="182">
        <v>3</v>
      </c>
      <c r="D491" s="162" t="s">
        <v>1093</v>
      </c>
      <c r="E491" s="163" t="s">
        <v>362</v>
      </c>
      <c r="F491" s="165">
        <v>4.5120000000000005</v>
      </c>
      <c r="G491" s="165"/>
    </row>
    <row r="492" spans="1:7" ht="17.25">
      <c r="A492" s="171"/>
      <c r="B492" s="183"/>
      <c r="C492" s="182">
        <v>3.5</v>
      </c>
      <c r="D492" s="162" t="s">
        <v>1094</v>
      </c>
      <c r="E492" s="163" t="s">
        <v>362</v>
      </c>
      <c r="F492" s="165">
        <v>1.789</v>
      </c>
      <c r="G492" s="165"/>
    </row>
    <row r="493" spans="1:7" ht="17.25">
      <c r="A493" s="166" t="s">
        <v>1289</v>
      </c>
      <c r="B493" s="182">
        <v>720</v>
      </c>
      <c r="C493" s="182">
        <v>8</v>
      </c>
      <c r="D493" s="162" t="s">
        <v>1109</v>
      </c>
      <c r="E493" s="163" t="s">
        <v>1290</v>
      </c>
      <c r="F493" s="167">
        <v>12.013</v>
      </c>
      <c r="G493" s="168"/>
    </row>
    <row r="494" spans="1:7" ht="17.25">
      <c r="A494" s="169"/>
      <c r="B494" s="183"/>
      <c r="C494" s="182">
        <v>9</v>
      </c>
      <c r="D494" s="162" t="s">
        <v>1044</v>
      </c>
      <c r="E494" s="163" t="s">
        <v>1043</v>
      </c>
      <c r="F494" s="167">
        <v>0</v>
      </c>
      <c r="G494" s="168">
        <v>45.793</v>
      </c>
    </row>
    <row r="495" spans="1:7" ht="17.25">
      <c r="A495" s="175" t="s">
        <v>1125</v>
      </c>
      <c r="B495" s="182">
        <v>45</v>
      </c>
      <c r="C495" s="182">
        <v>1.5</v>
      </c>
      <c r="D495" s="162" t="s">
        <v>1133</v>
      </c>
      <c r="E495" s="163" t="s">
        <v>1321</v>
      </c>
      <c r="F495" s="167">
        <v>0</v>
      </c>
      <c r="G495" s="167">
        <v>0.545</v>
      </c>
    </row>
    <row r="496" spans="1:7" ht="17.25">
      <c r="A496" s="166" t="s">
        <v>876</v>
      </c>
      <c r="B496" s="182">
        <v>20</v>
      </c>
      <c r="C496" s="182">
        <v>2</v>
      </c>
      <c r="D496" s="162" t="s">
        <v>881</v>
      </c>
      <c r="E496" s="163" t="s">
        <v>1321</v>
      </c>
      <c r="F496" s="167">
        <v>0</v>
      </c>
      <c r="G496" s="168">
        <v>0.19</v>
      </c>
    </row>
    <row r="497" spans="1:7" ht="17.25">
      <c r="A497" s="176" t="s">
        <v>812</v>
      </c>
      <c r="B497" s="182">
        <v>114</v>
      </c>
      <c r="C497" s="182">
        <v>5</v>
      </c>
      <c r="D497" s="162" t="s">
        <v>1252</v>
      </c>
      <c r="E497" s="163" t="s">
        <v>362</v>
      </c>
      <c r="F497" s="165">
        <v>0</v>
      </c>
      <c r="G497" s="165"/>
    </row>
    <row r="498" spans="1:7" ht="17.25">
      <c r="A498" s="166" t="s">
        <v>959</v>
      </c>
      <c r="B498" s="182" t="s">
        <v>1155</v>
      </c>
      <c r="C498" s="182">
        <v>2.5</v>
      </c>
      <c r="D498" s="162" t="s">
        <v>928</v>
      </c>
      <c r="E498" s="163" t="s">
        <v>960</v>
      </c>
      <c r="F498" s="167">
        <v>0.021</v>
      </c>
      <c r="G498" s="168">
        <v>0.02</v>
      </c>
    </row>
    <row r="499" spans="1:7" ht="17.25">
      <c r="A499" s="151" t="s">
        <v>1136</v>
      </c>
      <c r="B499" s="182">
        <v>25</v>
      </c>
      <c r="C499" s="182">
        <v>2</v>
      </c>
      <c r="D499" s="162" t="s">
        <v>1119</v>
      </c>
      <c r="E499" s="163" t="s">
        <v>1270</v>
      </c>
      <c r="F499" s="165"/>
      <c r="G499" s="177">
        <v>4.77</v>
      </c>
    </row>
    <row r="500" spans="1:7" ht="17.25">
      <c r="A500" s="171"/>
      <c r="B500" s="183"/>
      <c r="C500" s="183"/>
      <c r="D500" s="162" t="s">
        <v>1137</v>
      </c>
      <c r="E500" s="163" t="s">
        <v>1270</v>
      </c>
      <c r="F500" s="165"/>
      <c r="G500" s="177">
        <v>0.23</v>
      </c>
    </row>
    <row r="501" spans="1:7" ht="17.25">
      <c r="A501" s="166" t="s">
        <v>958</v>
      </c>
      <c r="B501" s="182">
        <v>2</v>
      </c>
      <c r="C501" s="182">
        <v>25</v>
      </c>
      <c r="D501" s="162" t="s">
        <v>1118</v>
      </c>
      <c r="E501" s="163" t="s">
        <v>1117</v>
      </c>
      <c r="F501" s="167">
        <v>0.186</v>
      </c>
      <c r="G501" s="168"/>
    </row>
    <row r="502" spans="1:7" ht="17.25">
      <c r="A502" s="176" t="s">
        <v>1244</v>
      </c>
      <c r="B502" s="182">
        <v>55</v>
      </c>
      <c r="C502" s="182">
        <v>10</v>
      </c>
      <c r="D502" s="162" t="s">
        <v>1248</v>
      </c>
      <c r="E502" s="163" t="s">
        <v>1247</v>
      </c>
      <c r="F502" s="165">
        <v>0.182</v>
      </c>
      <c r="G502" s="165"/>
    </row>
    <row r="503" spans="1:7" ht="17.25">
      <c r="A503" s="174"/>
      <c r="B503" s="182">
        <v>90</v>
      </c>
      <c r="C503" s="182">
        <v>12.5</v>
      </c>
      <c r="D503" s="162" t="s">
        <v>1246</v>
      </c>
      <c r="E503" s="163" t="s">
        <v>1247</v>
      </c>
      <c r="F503" s="165">
        <v>0.1</v>
      </c>
      <c r="G503" s="165"/>
    </row>
    <row r="504" spans="1:7" ht="17.25">
      <c r="A504" s="175" t="s">
        <v>501</v>
      </c>
      <c r="B504" s="182">
        <v>114</v>
      </c>
      <c r="C504" s="182">
        <v>6</v>
      </c>
      <c r="D504" s="162" t="s">
        <v>1176</v>
      </c>
      <c r="E504" s="163" t="s">
        <v>362</v>
      </c>
      <c r="F504" s="165">
        <v>1.302</v>
      </c>
      <c r="G504" s="165"/>
    </row>
    <row r="505" spans="1:7" ht="17.25">
      <c r="A505" s="178"/>
      <c r="B505" s="182">
        <v>219</v>
      </c>
      <c r="C505" s="182">
        <v>6</v>
      </c>
      <c r="D505" s="162" t="s">
        <v>1211</v>
      </c>
      <c r="E505" s="163" t="s">
        <v>362</v>
      </c>
      <c r="F505" s="165">
        <v>2.443</v>
      </c>
      <c r="G505" s="165"/>
    </row>
    <row r="506" spans="1:7" ht="17.25">
      <c r="A506" s="166" t="s">
        <v>264</v>
      </c>
      <c r="B506" s="182">
        <v>38</v>
      </c>
      <c r="C506" s="182">
        <v>1.5</v>
      </c>
      <c r="D506" s="162" t="s">
        <v>1288</v>
      </c>
      <c r="E506" s="163" t="s">
        <v>1270</v>
      </c>
      <c r="F506" s="167">
        <v>0</v>
      </c>
      <c r="G506" s="168">
        <v>2.97</v>
      </c>
    </row>
    <row r="507" spans="1:7" ht="17.25">
      <c r="A507" s="169"/>
      <c r="B507" s="182">
        <v>63.5</v>
      </c>
      <c r="C507" s="182">
        <v>1.5</v>
      </c>
      <c r="D507" s="162" t="s">
        <v>1138</v>
      </c>
      <c r="E507" s="163" t="s">
        <v>1270</v>
      </c>
      <c r="F507" s="167">
        <v>0</v>
      </c>
      <c r="G507" s="168">
        <v>10.08</v>
      </c>
    </row>
    <row r="508" spans="1:7" ht="17.25">
      <c r="A508" s="179" t="s">
        <v>1236</v>
      </c>
      <c r="B508" s="184"/>
      <c r="C508" s="184"/>
      <c r="D508" s="180"/>
      <c r="E508" s="180"/>
      <c r="F508" s="161">
        <v>2613.167399999999</v>
      </c>
      <c r="G508" s="161">
        <v>925.475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1251"/>
  <sheetViews>
    <sheetView zoomScale="120" zoomScaleNormal="120" zoomScaleSheetLayoutView="100" zoomScalePageLayoutView="0" workbookViewId="0" topLeftCell="A1">
      <selection activeCell="H474" sqref="F4:H474"/>
    </sheetView>
  </sheetViews>
  <sheetFormatPr defaultColWidth="12.125" defaultRowHeight="12.75"/>
  <cols>
    <col min="1" max="1" width="4.625" style="1" customWidth="1"/>
    <col min="2" max="2" width="13.50390625" style="1" customWidth="1"/>
    <col min="3" max="3" width="11.375" style="1" customWidth="1"/>
    <col min="4" max="4" width="13.75390625" style="1" customWidth="1"/>
    <col min="5" max="5" width="13.375" style="1" customWidth="1"/>
    <col min="6" max="6" width="13.50390625" style="3" customWidth="1"/>
    <col min="7" max="7" width="17.75390625" style="3" customWidth="1"/>
    <col min="8" max="8" width="18.25390625" style="87" customWidth="1"/>
    <col min="9" max="9" width="16.50390625" style="50" customWidth="1"/>
    <col min="10" max="10" width="16.375" style="4" customWidth="1"/>
    <col min="11" max="11" width="15.75390625" style="4" customWidth="1"/>
    <col min="12" max="13" width="14.25390625" style="4" customWidth="1"/>
    <col min="14" max="14" width="13.50390625" style="4" customWidth="1"/>
    <col min="15" max="15" width="0" style="1" hidden="1" customWidth="1"/>
    <col min="16" max="17" width="10.00390625" style="1" hidden="1" customWidth="1"/>
    <col min="18" max="18" width="0" style="1" hidden="1" customWidth="1"/>
    <col min="19" max="19" width="12.50390625" style="1" hidden="1" customWidth="1"/>
    <col min="20" max="20" width="13.00390625" style="1" hidden="1" customWidth="1"/>
    <col min="21" max="30" width="0" style="1" hidden="1" customWidth="1"/>
    <col min="31" max="49" width="12.125" style="1" hidden="1" customWidth="1"/>
    <col min="50" max="50" width="12.50390625" style="1" hidden="1" customWidth="1"/>
    <col min="51" max="91" width="0" style="1" hidden="1" customWidth="1"/>
    <col min="92" max="92" width="16.00390625" style="1" customWidth="1"/>
    <col min="93" max="93" width="12.50390625" style="45" bestFit="1" customWidth="1"/>
    <col min="94" max="94" width="12.125" style="1" customWidth="1"/>
    <col min="95" max="95" width="17.00390625" style="1" bestFit="1" customWidth="1"/>
    <col min="96" max="16384" width="12.125" style="1" customWidth="1"/>
  </cols>
  <sheetData>
    <row r="1" spans="2:93" s="7" customFormat="1" ht="24" customHeight="1">
      <c r="B1" s="140" t="s">
        <v>606</v>
      </c>
      <c r="C1" s="141"/>
      <c r="D1" s="141"/>
      <c r="E1" s="141"/>
      <c r="F1" s="141"/>
      <c r="G1" s="141"/>
      <c r="H1" s="142"/>
      <c r="I1" s="52"/>
      <c r="J1" s="36"/>
      <c r="K1" s="36"/>
      <c r="L1" s="36"/>
      <c r="M1" s="36"/>
      <c r="N1" s="36"/>
      <c r="CO1" s="46"/>
    </row>
    <row r="2" spans="2:8" ht="15" customHeight="1">
      <c r="B2" s="143" t="s">
        <v>0</v>
      </c>
      <c r="C2" s="143" t="s">
        <v>1</v>
      </c>
      <c r="D2" s="143" t="s">
        <v>2</v>
      </c>
      <c r="E2" s="143" t="s">
        <v>325</v>
      </c>
      <c r="F2" s="145" t="s">
        <v>764</v>
      </c>
      <c r="G2" s="145" t="s">
        <v>765</v>
      </c>
      <c r="H2" s="147" t="s">
        <v>604</v>
      </c>
    </row>
    <row r="3" spans="2:8" ht="24.75" customHeight="1">
      <c r="B3" s="144"/>
      <c r="C3" s="144"/>
      <c r="D3" s="144"/>
      <c r="E3" s="144"/>
      <c r="F3" s="146"/>
      <c r="G3" s="146"/>
      <c r="H3" s="148"/>
    </row>
    <row r="4" spans="2:11" ht="14.25" customHeight="1">
      <c r="B4" s="15">
        <v>20</v>
      </c>
      <c r="C4" s="15" t="s">
        <v>407</v>
      </c>
      <c r="D4" s="15" t="s">
        <v>3</v>
      </c>
      <c r="E4" s="135">
        <v>0.008999999999999134</v>
      </c>
      <c r="F4" s="74"/>
      <c r="G4" s="74"/>
      <c r="H4" s="80"/>
      <c r="I4" s="24"/>
      <c r="K4" s="37"/>
    </row>
    <row r="5" spans="2:11" ht="14.25" customHeight="1">
      <c r="B5" s="15">
        <v>20</v>
      </c>
      <c r="C5" s="15" t="s">
        <v>813</v>
      </c>
      <c r="D5" s="15" t="s">
        <v>3</v>
      </c>
      <c r="E5" s="135">
        <v>14.010000000000002</v>
      </c>
      <c r="F5" s="74"/>
      <c r="G5" s="74"/>
      <c r="H5" s="80"/>
      <c r="I5" s="24"/>
      <c r="K5" s="37"/>
    </row>
    <row r="6" spans="2:11" ht="14.25" customHeight="1">
      <c r="B6" s="15">
        <v>20</v>
      </c>
      <c r="C6" s="15" t="s">
        <v>85</v>
      </c>
      <c r="D6" s="15" t="s">
        <v>3</v>
      </c>
      <c r="E6" s="17">
        <v>1.8388068845354155E-16</v>
      </c>
      <c r="F6" s="74"/>
      <c r="G6" s="74"/>
      <c r="H6" s="80"/>
      <c r="I6" s="24"/>
      <c r="K6" s="37"/>
    </row>
    <row r="7" spans="2:11" ht="14.25" customHeight="1">
      <c r="B7" s="15">
        <v>20</v>
      </c>
      <c r="C7" s="15" t="s">
        <v>166</v>
      </c>
      <c r="D7" s="15" t="s">
        <v>3</v>
      </c>
      <c r="E7" s="17">
        <v>0.018000000000000488</v>
      </c>
      <c r="F7" s="74"/>
      <c r="G7" s="74"/>
      <c r="H7" s="80"/>
      <c r="I7" s="24"/>
      <c r="K7" s="37"/>
    </row>
    <row r="8" spans="2:11" ht="14.25" customHeight="1">
      <c r="B8" s="15">
        <v>20</v>
      </c>
      <c r="C8" s="15" t="s">
        <v>177</v>
      </c>
      <c r="D8" s="15" t="s">
        <v>3</v>
      </c>
      <c r="E8" s="17">
        <v>0.009999999999999454</v>
      </c>
      <c r="F8" s="74"/>
      <c r="G8" s="74"/>
      <c r="H8" s="80"/>
      <c r="I8" s="24"/>
      <c r="K8" s="37"/>
    </row>
    <row r="9" spans="2:11" ht="14.25" customHeight="1">
      <c r="B9" s="15">
        <v>20</v>
      </c>
      <c r="C9" s="15" t="s">
        <v>339</v>
      </c>
      <c r="D9" s="15" t="s">
        <v>3</v>
      </c>
      <c r="E9" s="17">
        <v>0.4529999999999995</v>
      </c>
      <c r="F9" s="74"/>
      <c r="G9" s="74"/>
      <c r="H9" s="80"/>
      <c r="I9" s="24"/>
      <c r="K9" s="37"/>
    </row>
    <row r="10" spans="2:11" ht="14.25" customHeight="1">
      <c r="B10" s="15">
        <v>20</v>
      </c>
      <c r="C10" s="15" t="s">
        <v>500</v>
      </c>
      <c r="D10" s="15" t="s">
        <v>3</v>
      </c>
      <c r="E10" s="17">
        <v>0.035</v>
      </c>
      <c r="F10" s="74"/>
      <c r="G10" s="74"/>
      <c r="H10" s="80"/>
      <c r="I10" s="24"/>
      <c r="K10" s="37"/>
    </row>
    <row r="11" spans="2:11" ht="14.25" customHeight="1">
      <c r="B11" s="15">
        <v>20</v>
      </c>
      <c r="C11" s="15" t="s">
        <v>346</v>
      </c>
      <c r="D11" s="15" t="s">
        <v>3</v>
      </c>
      <c r="E11" s="17">
        <v>7.320533068622126E-16</v>
      </c>
      <c r="F11" s="74"/>
      <c r="G11" s="74"/>
      <c r="H11" s="80"/>
      <c r="I11" s="24"/>
      <c r="K11" s="37"/>
    </row>
    <row r="12" spans="2:11" ht="14.25" customHeight="1">
      <c r="B12" s="15">
        <v>20</v>
      </c>
      <c r="C12" s="15" t="s">
        <v>526</v>
      </c>
      <c r="D12" s="15" t="s">
        <v>3</v>
      </c>
      <c r="E12" s="17">
        <v>-1.5092094240998222E-16</v>
      </c>
      <c r="F12" s="74"/>
      <c r="G12" s="74"/>
      <c r="H12" s="80"/>
      <c r="I12" s="24"/>
      <c r="K12" s="37"/>
    </row>
    <row r="13" spans="2:11" ht="14.25" customHeight="1">
      <c r="B13" s="15">
        <v>20</v>
      </c>
      <c r="C13" s="15" t="s">
        <v>854</v>
      </c>
      <c r="D13" s="15" t="s">
        <v>3</v>
      </c>
      <c r="E13" s="17">
        <v>3</v>
      </c>
      <c r="F13" s="74"/>
      <c r="G13" s="74"/>
      <c r="H13" s="80"/>
      <c r="I13" s="24"/>
      <c r="K13" s="37"/>
    </row>
    <row r="14" spans="2:11" ht="14.25" customHeight="1">
      <c r="B14" s="15">
        <v>20</v>
      </c>
      <c r="C14" s="15" t="s">
        <v>90</v>
      </c>
      <c r="D14" s="15" t="s">
        <v>3</v>
      </c>
      <c r="E14" s="17">
        <v>0.03000000000000172</v>
      </c>
      <c r="F14" s="74"/>
      <c r="G14" s="74"/>
      <c r="H14" s="80"/>
      <c r="I14" s="24"/>
      <c r="K14" s="37"/>
    </row>
    <row r="15" spans="2:11" ht="14.25" customHeight="1">
      <c r="B15" s="15">
        <v>20</v>
      </c>
      <c r="C15" s="15" t="s">
        <v>139</v>
      </c>
      <c r="D15" s="15" t="s">
        <v>3</v>
      </c>
      <c r="E15" s="17">
        <v>0.02499999999999991</v>
      </c>
      <c r="F15" s="74"/>
      <c r="G15" s="74"/>
      <c r="H15" s="80"/>
      <c r="I15" s="24"/>
      <c r="K15" s="37"/>
    </row>
    <row r="16" spans="2:11" ht="14.25" customHeight="1">
      <c r="B16" s="15" t="s">
        <v>21</v>
      </c>
      <c r="C16" s="15" t="s">
        <v>255</v>
      </c>
      <c r="D16" s="15" t="s">
        <v>3</v>
      </c>
      <c r="E16" s="17">
        <v>0.01999999999999935</v>
      </c>
      <c r="F16" s="74"/>
      <c r="G16" s="74"/>
      <c r="H16" s="80"/>
      <c r="I16" s="24"/>
      <c r="K16" s="37"/>
    </row>
    <row r="17" spans="2:11" ht="14.25" customHeight="1">
      <c r="B17" s="104">
        <v>10</v>
      </c>
      <c r="C17" s="15" t="s">
        <v>86</v>
      </c>
      <c r="D17" s="15" t="s">
        <v>3</v>
      </c>
      <c r="E17" s="17">
        <v>0.125</v>
      </c>
      <c r="F17" s="74"/>
      <c r="G17" s="74"/>
      <c r="H17" s="80"/>
      <c r="I17" s="24"/>
      <c r="K17" s="37"/>
    </row>
    <row r="18" spans="2:11" ht="14.25" customHeight="1">
      <c r="B18" s="15">
        <v>20</v>
      </c>
      <c r="C18" s="15" t="s">
        <v>86</v>
      </c>
      <c r="D18" s="15" t="s">
        <v>3</v>
      </c>
      <c r="E18" s="17">
        <v>0</v>
      </c>
      <c r="F18" s="74"/>
      <c r="G18" s="74"/>
      <c r="H18" s="80"/>
      <c r="I18" s="24"/>
      <c r="K18" s="37"/>
    </row>
    <row r="19" spans="2:11" ht="14.25" customHeight="1">
      <c r="B19" s="15">
        <v>20</v>
      </c>
      <c r="C19" s="15" t="s">
        <v>328</v>
      </c>
      <c r="D19" s="15" t="s">
        <v>3</v>
      </c>
      <c r="E19" s="17">
        <v>0.050999999999999934</v>
      </c>
      <c r="F19" s="74"/>
      <c r="G19" s="74"/>
      <c r="H19" s="80"/>
      <c r="I19" s="24"/>
      <c r="K19" s="37"/>
    </row>
    <row r="20" spans="2:11" ht="14.25" customHeight="1">
      <c r="B20" s="15">
        <v>20</v>
      </c>
      <c r="C20" s="15" t="s">
        <v>176</v>
      </c>
      <c r="D20" s="15" t="s">
        <v>3</v>
      </c>
      <c r="E20" s="17">
        <v>0.01000000000000012</v>
      </c>
      <c r="F20" s="74"/>
      <c r="G20" s="74"/>
      <c r="H20" s="80"/>
      <c r="I20" s="24"/>
      <c r="K20" s="37"/>
    </row>
    <row r="21" spans="2:11" ht="14.25" customHeight="1">
      <c r="B21" s="15">
        <v>20</v>
      </c>
      <c r="C21" s="15" t="s">
        <v>229</v>
      </c>
      <c r="D21" s="15" t="s">
        <v>3</v>
      </c>
      <c r="E21" s="17">
        <v>0.027000000000000485</v>
      </c>
      <c r="F21" s="74"/>
      <c r="G21" s="74"/>
      <c r="H21" s="80"/>
      <c r="I21" s="24"/>
      <c r="K21" s="37"/>
    </row>
    <row r="22" spans="2:11" ht="14.25" customHeight="1">
      <c r="B22" s="15">
        <v>20</v>
      </c>
      <c r="C22" s="15" t="s">
        <v>386</v>
      </c>
      <c r="D22" s="15" t="s">
        <v>3</v>
      </c>
      <c r="E22" s="17">
        <v>0.12499999999999997</v>
      </c>
      <c r="F22" s="74"/>
      <c r="G22" s="74"/>
      <c r="H22" s="80"/>
      <c r="I22" s="24"/>
      <c r="K22" s="37"/>
    </row>
    <row r="23" spans="2:11" ht="14.25" customHeight="1">
      <c r="B23" s="15">
        <v>20</v>
      </c>
      <c r="C23" s="15" t="s">
        <v>369</v>
      </c>
      <c r="D23" s="15" t="s">
        <v>3</v>
      </c>
      <c r="E23" s="17">
        <v>-7.216449660063518E-16</v>
      </c>
      <c r="F23" s="74"/>
      <c r="G23" s="74"/>
      <c r="H23" s="80"/>
      <c r="I23" s="24"/>
      <c r="K23" s="37"/>
    </row>
    <row r="24" spans="2:11" ht="14.25" customHeight="1">
      <c r="B24" s="15">
        <v>20</v>
      </c>
      <c r="C24" s="15" t="s">
        <v>87</v>
      </c>
      <c r="D24" s="15" t="s">
        <v>3</v>
      </c>
      <c r="E24" s="17">
        <v>-2.3245294578089215E-15</v>
      </c>
      <c r="F24" s="74"/>
      <c r="G24" s="74"/>
      <c r="H24" s="80"/>
      <c r="I24" s="24"/>
      <c r="K24" s="37"/>
    </row>
    <row r="25" spans="2:11" ht="14.25" customHeight="1">
      <c r="B25" s="15" t="s">
        <v>21</v>
      </c>
      <c r="C25" s="15" t="s">
        <v>198</v>
      </c>
      <c r="D25" s="15" t="s">
        <v>3</v>
      </c>
      <c r="E25" s="17">
        <v>0.01500000000000043</v>
      </c>
      <c r="F25" s="74"/>
      <c r="G25" s="74"/>
      <c r="H25" s="80"/>
      <c r="I25" s="24"/>
      <c r="K25" s="37"/>
    </row>
    <row r="26" spans="2:11" ht="14.25" customHeight="1">
      <c r="B26" s="15">
        <v>20</v>
      </c>
      <c r="C26" s="15" t="s">
        <v>652</v>
      </c>
      <c r="D26" s="15" t="s">
        <v>3</v>
      </c>
      <c r="E26" s="17">
        <v>0.03599999999999963</v>
      </c>
      <c r="F26" s="74"/>
      <c r="G26" s="74"/>
      <c r="H26" s="80"/>
      <c r="I26" s="24"/>
      <c r="K26" s="37"/>
    </row>
    <row r="27" spans="2:11" ht="14.25" customHeight="1">
      <c r="B27" s="15">
        <v>20</v>
      </c>
      <c r="C27" s="15" t="s">
        <v>422</v>
      </c>
      <c r="D27" s="15" t="s">
        <v>3</v>
      </c>
      <c r="E27" s="17">
        <v>0.06599999999999973</v>
      </c>
      <c r="F27" s="74"/>
      <c r="G27" s="74"/>
      <c r="H27" s="80"/>
      <c r="I27" s="24"/>
      <c r="K27" s="37"/>
    </row>
    <row r="28" spans="2:11" ht="14.25" customHeight="1">
      <c r="B28" s="15">
        <v>20</v>
      </c>
      <c r="C28" s="15" t="s">
        <v>390</v>
      </c>
      <c r="D28" s="15" t="s">
        <v>3</v>
      </c>
      <c r="E28" s="17">
        <v>0.019999999999999386</v>
      </c>
      <c r="F28" s="74"/>
      <c r="G28" s="74"/>
      <c r="H28" s="80"/>
      <c r="I28" s="24"/>
      <c r="K28" s="37"/>
    </row>
    <row r="29" spans="2:11" ht="14.25" customHeight="1">
      <c r="B29" s="15">
        <v>20</v>
      </c>
      <c r="C29" s="15" t="s">
        <v>495</v>
      </c>
      <c r="D29" s="15" t="s">
        <v>3</v>
      </c>
      <c r="E29" s="17">
        <v>0</v>
      </c>
      <c r="F29" s="74"/>
      <c r="G29" s="74"/>
      <c r="H29" s="80"/>
      <c r="I29" s="24"/>
      <c r="K29" s="37"/>
    </row>
    <row r="30" spans="2:11" ht="14.25" customHeight="1">
      <c r="B30" s="15">
        <v>20</v>
      </c>
      <c r="C30" s="15" t="s">
        <v>152</v>
      </c>
      <c r="D30" s="15" t="s">
        <v>3</v>
      </c>
      <c r="E30" s="17">
        <v>0.01199999999999879</v>
      </c>
      <c r="F30" s="74"/>
      <c r="G30" s="74"/>
      <c r="H30" s="80"/>
      <c r="I30" s="24"/>
      <c r="K30" s="37"/>
    </row>
    <row r="31" spans="2:11" ht="14.25" customHeight="1">
      <c r="B31" s="15">
        <v>20</v>
      </c>
      <c r="C31" s="15" t="s">
        <v>528</v>
      </c>
      <c r="D31" s="15" t="s">
        <v>3</v>
      </c>
      <c r="E31" s="17">
        <v>1.6479873021779667E-16</v>
      </c>
      <c r="F31" s="74"/>
      <c r="G31" s="74"/>
      <c r="H31" s="80"/>
      <c r="I31" s="24"/>
      <c r="K31" s="37"/>
    </row>
    <row r="32" spans="2:11" ht="14.25" customHeight="1">
      <c r="B32" s="15">
        <v>20</v>
      </c>
      <c r="C32" s="15" t="s">
        <v>216</v>
      </c>
      <c r="D32" s="15" t="s">
        <v>3</v>
      </c>
      <c r="E32" s="17">
        <v>0.1410000000000009</v>
      </c>
      <c r="F32" s="74"/>
      <c r="G32" s="74"/>
      <c r="H32" s="80"/>
      <c r="I32" s="24"/>
      <c r="K32" s="37"/>
    </row>
    <row r="33" spans="2:11" ht="14.25" customHeight="1">
      <c r="B33" s="15">
        <v>20</v>
      </c>
      <c r="C33" s="15" t="s">
        <v>338</v>
      </c>
      <c r="D33" s="15" t="s">
        <v>3</v>
      </c>
      <c r="E33" s="17">
        <v>0.0030000000000009117</v>
      </c>
      <c r="F33" s="74"/>
      <c r="G33" s="74"/>
      <c r="H33" s="80"/>
      <c r="I33" s="24"/>
      <c r="K33" s="37"/>
    </row>
    <row r="34" spans="2:11" ht="14.25" customHeight="1">
      <c r="B34" s="15">
        <v>20</v>
      </c>
      <c r="C34" s="15" t="s">
        <v>342</v>
      </c>
      <c r="D34" s="15" t="s">
        <v>3</v>
      </c>
      <c r="E34" s="17">
        <v>-9.367506770274758E-17</v>
      </c>
      <c r="F34" s="74"/>
      <c r="G34" s="74"/>
      <c r="H34" s="80"/>
      <c r="I34" s="24"/>
      <c r="K34" s="37"/>
    </row>
    <row r="35" spans="2:11" ht="14.25" customHeight="1">
      <c r="B35" s="15">
        <v>20</v>
      </c>
      <c r="C35" s="15" t="s">
        <v>281</v>
      </c>
      <c r="D35" s="15" t="s">
        <v>3</v>
      </c>
      <c r="E35" s="17">
        <v>0.015000000000002348</v>
      </c>
      <c r="F35" s="74"/>
      <c r="G35" s="74"/>
      <c r="H35" s="80"/>
      <c r="I35" s="24"/>
      <c r="K35" s="37"/>
    </row>
    <row r="36" spans="2:11" ht="14.25" customHeight="1">
      <c r="B36" s="15" t="s">
        <v>21</v>
      </c>
      <c r="C36" s="15" t="s">
        <v>281</v>
      </c>
      <c r="D36" s="15" t="s">
        <v>3</v>
      </c>
      <c r="E36" s="17">
        <v>0.16100000000000003</v>
      </c>
      <c r="F36" s="74"/>
      <c r="G36" s="74"/>
      <c r="H36" s="80"/>
      <c r="I36" s="24"/>
      <c r="K36" s="37"/>
    </row>
    <row r="37" spans="2:89" ht="14.25" customHeight="1">
      <c r="B37" s="15">
        <v>20</v>
      </c>
      <c r="C37" s="15" t="s">
        <v>185</v>
      </c>
      <c r="D37" s="15" t="s">
        <v>3</v>
      </c>
      <c r="E37" s="17">
        <v>-1.2434497875801753E-14</v>
      </c>
      <c r="F37" s="74"/>
      <c r="G37" s="137"/>
      <c r="H37" s="18"/>
      <c r="I37" s="22"/>
      <c r="K37" s="37"/>
      <c r="CK37" s="20">
        <f>19.854+4.416+2.556+3.208-0.102+4.978+4.988+1.656+0.105+4.265+3.768+4.066-3-0.105+4.114-0.51-0.985-0.2-0.11-3.74-1.538-2.31-0.21-0.105-0.49-0.41-0.565-0.045-0.312-0.516+3.026+0.854+0.796-1.29-1.28-0.59-13.247-4.978-0.37-0.975+0.035+19.78-0.055-0.05-0.055+4.51+0.546-0.98-0.048-0.508-0.142-1.098-0.05-0.15-0.105-0.048-0.58-0.05-0.965-1.05-0.05-0.22-0.215-1.035-0.29-0.1-0.095-0.39-1.375-0.996-0.05-0.455-0.31-0.05-0.14-0.01-0.1-0.105-0.838-0.15-0.013-0.029-0.015-0.031-0.002+5.491-0.092-1.02-0.05-0.22-0.095-4.61+0.097-3.55-0.14-0.051-0.028-0.071-0.21-0.99-2.321-0.089-0.616-0.315-2.556-1.545-0.599-0.26-0.365-0.765-0.18-0.02-0.045-0.05-0.01-0.016-0.219-0.645-0.046-0.21-0.34-0.378-0.255-0.55-0.255-0.505-0.09-0.045-0.04-0.295-0.045-0.165-0.125-5.491-2.4-0.04-0.14-2.02-2.306-0.045-0.195+0.03-0.092-0.36+0.31-0.31-0.32-0.36-0.046+0.29-0.23-0.09-0.04-1.18-0.315-0.23+0.024-0.069-0.411-0.235-0.55+1.245-0.029-0.101+3.264+1.856-0.345-0.22-0.175-0.05-0.004-0.086-0.045+0.22+0.695-0.175-0.22-0.105-2.34-1.315</f>
        <v>2.2900000000000102</v>
      </c>
    </row>
    <row r="38" spans="2:59" ht="14.25" customHeight="1">
      <c r="B38" s="15" t="s">
        <v>21</v>
      </c>
      <c r="C38" s="15" t="s">
        <v>185</v>
      </c>
      <c r="D38" s="15" t="s">
        <v>3</v>
      </c>
      <c r="E38" s="17">
        <v>3.5579999999999994</v>
      </c>
      <c r="F38" s="74"/>
      <c r="G38" s="74"/>
      <c r="H38" s="80"/>
      <c r="I38" s="24"/>
      <c r="K38" s="37"/>
      <c r="BG38" s="20">
        <f>4-0.085+1.6+2.31+0.64+0.57-0.095-0.57-0.055-0.095-0.27-0.056-0.325-0.14-0.29-0.166-0.785-0.045-1.516-0.442-0.27-0.046-0.18-0.18-0.1-1.334-0.794-0.018-0.864-0.186-0.045-0.09+4.82+5.99-4.82-3.8-0.325-0.135-0.09+5.545+1.76+2.97-5.086-2.97-1.05-0.998-0.459-0.653-0.045-0.085-0.05-0.135+4.89-2.305-1.632-0.275-0.045-0.109-0.033-0.013-0.095-0.48-0.095-0.24-0.03+4.6+1.56+4.62+1.19-0.05+0.05-0.416+0.82+3.7+1.09+0.26+0.7-0.182-0.14-0.26+0.97+4.12-1.87-0.045-1.47-0.09-4.62-0.82-3.7-0.95-2.624-0.14-0.906-1.19-0.7-0.11+1.16-2.64-0.506-0.055+6.994+5.69-0.055+1.88+0.79+3.424+1.162+2.252+2.792-1.045-0.09-0.052-0.38-0.055-0.07-0.03-0.326-3.424-0.596-1.285-0.09+2.548+1.43-0.045-0.055-0.225-0.322-0.275-1.48-0.225-1.74-0.23-0.055-0.09+2.974+2.962-0.735-0.094-0.275-0.316-0.15-0.09-0.105-1.5-0.095-0.096-0.316+0.013-0.045-0.045-0.1-0.094-0.045-0.045-0.045-0.14-0.095-0.51-0.045-0.18-0.23-0.145-0.045-0.05-0.225-0.11-0.165-0.792-0.238-0.25-0.495-0.505-0.159-0.116-0.32-0.276-1.01-1.04-0.087-0.008</f>
        <v>12.59999999999998</v>
      </c>
    </row>
    <row r="39" spans="2:83" ht="14.25" customHeight="1">
      <c r="B39" s="15">
        <v>20</v>
      </c>
      <c r="C39" s="15" t="s">
        <v>6</v>
      </c>
      <c r="D39" s="15" t="s">
        <v>3</v>
      </c>
      <c r="E39" s="17">
        <v>4.196999999999997</v>
      </c>
      <c r="F39" s="74"/>
      <c r="G39" s="74"/>
      <c r="H39" s="18"/>
      <c r="I39" s="22"/>
      <c r="K39" s="37"/>
      <c r="CE39" s="20">
        <f>58.844-0.13-2.16-0.24-0.25-0.28-0.106-4.93-0.56-0.925-1.09-0.054-1.41-0.37-0.22-0.43-0.052-0.185-0.94-2.255-1.985-0.625-0.17-0.062-0.112-0.32-0.32-1.77+0.051+4.312+1.88+4.304-0.155-0.92-0.11-0.63-0.68-2.24-0.008-0.145-0.044-0.104-3.466-0.828-0.19+0.777-0.115-0.115-0.745-0.59+2.256+3.216-0.49+1.076-1.09-0.49-0.235-0.695-0.31+0.48-0.29-2.64-0.115-0.2-3.67-3.08-1.23-0.17-0.318+2.724+3.534+3.596-0.135-0.06-0.48-1.12-2.724-2.887-0.23-0.055-0.51-0.875-1.035-0.21-3.115-0.275-0.17-0.115-0.495-0.6-0.265-1.215+0.385-0.17-0.055-0.165+0.12-0.05+1-0.88-0.37+0.483-0.055+0.42-0.13-0.12-0.005-0.17-0.615-0.018-0.204-0.018-0.065-0.795-1.085-0.05-0.115-0.55-0.42-0.115-0.105-0.11-0.055+0.068-0.15-0.055-14.76-0.047-0.536-0.06-0.055-0.05-0.055-0.052+0.615-0.11-0.35+2.394+2.424+4.386+3.836-0.106-0.58-0.035-0.064-0.019-0.235-0.24+1.912-2.34-0.718-0.055-0.23+0.045-0.104-0.165-0.17-1.015-0.9+2.295-0.105-0.06-0.06-0.009-0.046+0.25-0.11-0.598-0.4-0.23-0.05-0.395-0.17-0.41-0.4+0.905-0.34-0.49-1.585-0.275</f>
        <v>8.478999999999976</v>
      </c>
    </row>
    <row r="40" spans="2:11" ht="14.25" customHeight="1">
      <c r="B40" s="15" t="s">
        <v>21</v>
      </c>
      <c r="C40" s="15" t="s">
        <v>6</v>
      </c>
      <c r="D40" s="15" t="s">
        <v>3</v>
      </c>
      <c r="E40" s="17">
        <v>4.097000000000003</v>
      </c>
      <c r="F40" s="74"/>
      <c r="G40" s="74"/>
      <c r="H40" s="18"/>
      <c r="I40" s="22"/>
      <c r="K40" s="37"/>
    </row>
    <row r="41" spans="2:11" ht="14.25" customHeight="1">
      <c r="B41" s="15">
        <v>20</v>
      </c>
      <c r="C41" s="15" t="s">
        <v>771</v>
      </c>
      <c r="D41" s="15" t="s">
        <v>3</v>
      </c>
      <c r="E41" s="17">
        <v>1.2449999999999997</v>
      </c>
      <c r="F41" s="74"/>
      <c r="G41" s="74"/>
      <c r="H41" s="18"/>
      <c r="I41" s="22"/>
      <c r="K41" s="37"/>
    </row>
    <row r="42" spans="2:87" ht="14.25" customHeight="1">
      <c r="B42" s="15">
        <v>20</v>
      </c>
      <c r="C42" s="15" t="s">
        <v>66</v>
      </c>
      <c r="D42" s="15" t="s">
        <v>3</v>
      </c>
      <c r="E42" s="17">
        <v>8.712999999999996</v>
      </c>
      <c r="F42" s="74"/>
      <c r="G42" s="137"/>
      <c r="H42" s="80"/>
      <c r="I42" s="24"/>
      <c r="K42" s="37"/>
      <c r="CI42" s="20">
        <f>1.19-0.352-0.52-0.238-0.084+0.004+4.85+4.58-4.78-0.275-2.07-0.465+4.98+4.95-1.435-0.28-4.98-4.95-0.07+3.148+0.98+3.006-1.21-0.18-0.12-0.87-0.06-3.006-0.979+1.766+1.716+1.794+1.786-1.766-0.23-0.055-0.175-0.139-0.026-0.206-0.036-0.084-0.065-0.55+0.83+0.698-0.485+3.53+3.522+3.05+3.084+3.278-0.765-0.142-0.35-0.54-0.77-0.154-1.965-1.97-0.206-1.17-0.54+4.22+4.21+1.13-0.07-0.07-0.21-0.205-0.021-0.369-0.245-0.41-0.855+1.14-0.12-0.28-0.86-0.215-0.142-1.04-1.172-1.13-3.24-0.422-0.135+4.678+4.646+0.11-1.58-0.355-0.075-0.69+0.22-0.285-1.035-0.57-0.135-2.986+0.009-0.065-0.13-0.62-3.015-0.138-0.152-0.99-0.14-0.605-0.395-3.22-0.05-0.42-0.39-0.13-0.36-0.63-0.4-0.2-0.11-0.019-0.009-0.191-0.766-0.435-0.07-0.07+2.736+1.838+3.14-0.07-0.206-0.78-0.418-0.28-0.562-0.065-0.075-0.214-0.142-0.136-0.07-0.204-0.416-1.506-0.054-0.056+2.682+3.422+5+3.774-0.336-1.03-0.412-1.086-1.576-0.074-0.282-0.142-0.061-0.007+1.19-0.145-5+0.37+0.9-0.265-0.13-0.07-0.15-0.075-0.14-0.14-0.14-0.37-0.45+0.055-0.07-0.135-0.07</f>
        <v>8.646999999999991</v>
      </c>
    </row>
    <row r="43" spans="2:11" ht="14.25" customHeight="1">
      <c r="B43" s="15" t="s">
        <v>21</v>
      </c>
      <c r="C43" s="15" t="s">
        <v>66</v>
      </c>
      <c r="D43" s="15" t="s">
        <v>3</v>
      </c>
      <c r="E43" s="17">
        <v>10.477999999999993</v>
      </c>
      <c r="F43" s="74"/>
      <c r="G43" s="74"/>
      <c r="H43" s="18"/>
      <c r="I43" s="22"/>
      <c r="K43" s="37"/>
    </row>
    <row r="44" spans="2:11" ht="14.25" customHeight="1">
      <c r="B44" s="97" t="s">
        <v>21</v>
      </c>
      <c r="C44" s="97" t="s">
        <v>66</v>
      </c>
      <c r="D44" s="97" t="s">
        <v>3</v>
      </c>
      <c r="E44" s="111">
        <v>0.47399999999999953</v>
      </c>
      <c r="F44" s="98"/>
      <c r="G44" s="98"/>
      <c r="H44" s="99"/>
      <c r="I44" s="22"/>
      <c r="K44" s="37"/>
    </row>
    <row r="45" spans="2:32" ht="14.25" customHeight="1">
      <c r="B45" s="15">
        <v>20</v>
      </c>
      <c r="C45" s="15" t="s">
        <v>193</v>
      </c>
      <c r="D45" s="15" t="s">
        <v>3</v>
      </c>
      <c r="E45" s="17">
        <v>13.250999999999989</v>
      </c>
      <c r="F45" s="74"/>
      <c r="G45" s="74"/>
      <c r="H45" s="80"/>
      <c r="I45" s="24"/>
      <c r="K45" s="37"/>
      <c r="AF45" s="20">
        <f>26.179-4.8-2.55-0.07-0.07-1.178-0.425+2.93+4.55+2.93-0.07-0.21-0.79-1.91-0.5-0.07-0.07-0.706-0.072-0.356-0.56-1.25+4.36+1.53+1.48+2.62+1.01-0.345+4.05+4.54+4.65-0.89-1.53-0.13-1.635-0.985-0.215-0.215+2.24+1.82+1.34+4.44-0.07-0.57+4.15-0.135-0.15-0.14+2.08-0.275-0.33-0.256-0.075-1.075-0.96-1.046-4.55-3.915-1.025-0.075-1.83-0.382-0.068+0.053-2.05-0.006-0.217-0.054-1.063-1.82-1.28-1.679-1.051-4.54-1.34-0.455-4.65-0.587-0.143-0.075-0.635-0.286-1.01-0.045-0.72-0.129-0.766-0.42-0.14-1.61-0.975-0.194-2.133-0.031-2.08-0.194-1.86-1.088+1.3+0.39-0.62+3.108+3.09+3.106-0.64-0.21-0.15-0.215-0.126-0.615-0.48-2.013-2.197-0.39-1.126-0.5-1.55-0.08-1.271-0.893-0.43-0.441+4.28+4.26+1.46-1.98-0.082-0.53-0.25+2.948+1.888+4.446+4.604-0.84-0.89-0.205+0.75+3.102-0.62-0.015-0.615+1.296-0.065-0.28-1.026-1.575+0.95+4.908+3.422-0.955-0.555-0.205-0.21+3.04-1.565-0.07+8.632-5.78-0.135-0.07+0.065+2.195-0.415-0.065-0.215-0.065-2.135-0.065-0.206-0.07-0.048-0.022-1.515-0.465-0.02-0.046-0.285-0.08-1.99-2.415</f>
        <v>23.749999999999996</v>
      </c>
    </row>
    <row r="46" spans="2:13" ht="14.25" customHeight="1">
      <c r="B46" s="15" t="s">
        <v>21</v>
      </c>
      <c r="C46" s="15" t="s">
        <v>193</v>
      </c>
      <c r="D46" s="15" t="s">
        <v>3</v>
      </c>
      <c r="E46" s="17">
        <v>2.869999999999997</v>
      </c>
      <c r="F46" s="74"/>
      <c r="G46" s="74"/>
      <c r="H46" s="80"/>
      <c r="I46" s="24"/>
      <c r="K46" s="37"/>
      <c r="M46" s="19"/>
    </row>
    <row r="47" spans="2:32" ht="14.25" customHeight="1">
      <c r="B47" s="15">
        <v>20</v>
      </c>
      <c r="C47" s="15" t="s">
        <v>591</v>
      </c>
      <c r="D47" s="15" t="s">
        <v>3</v>
      </c>
      <c r="E47" s="17">
        <v>1.6393136847980827E-16</v>
      </c>
      <c r="F47" s="74"/>
      <c r="G47" s="74"/>
      <c r="H47" s="86"/>
      <c r="I47" s="24"/>
      <c r="K47" s="37"/>
      <c r="AF47" s="19"/>
    </row>
    <row r="48" spans="2:37" ht="14.25" customHeight="1">
      <c r="B48" s="15">
        <v>20</v>
      </c>
      <c r="C48" s="15" t="s">
        <v>91</v>
      </c>
      <c r="D48" s="15" t="s">
        <v>3</v>
      </c>
      <c r="E48" s="17">
        <v>7.237999999999998</v>
      </c>
      <c r="F48" s="74"/>
      <c r="G48" s="74"/>
      <c r="H48" s="80"/>
      <c r="I48" s="24"/>
      <c r="K48" s="37"/>
      <c r="AK48" s="20">
        <f>3.08-0.51-2.255-0.16-0.155+4.99-0.505-0.09-0.17-0.084-0.082+5.05-0.17-0.085-0.336-0.45-0.19-0.415-0.085-0.085-1.005-2.53-0.275-1.005-0.422-0.17-0.085-0.345-0.525-0.286-0.784+0.139+2.75+2.3-2.49-0.35-0.26-1.78-0.17+4.95-0.295+0.99-0.62-0.195-0.095-0.08-0.015-0.1-0.092-0.195+2.62+2.61-0.2-0.39-0.095-1.266-0.3-0.486+0.08+2.3+2.82-0.1-2.46-0.205-0.29-0.095-0.105-0.1-1.295-2.415-2.61-0.31+4.47+0.9+0.94+4.34-4.47-0.9-0.94-4.34-1.021-0.08-0.689+2.63+2.605-0.092-0.09-0.268-0.006-0.088+0.013-2.332-0.098-0.18+0.84-0.09+4.27+3.89+1.9-0.245-3.31-0.094-0.54-0.096-1.55-0.1-0.098-0.285-0.192-0.1-0.19-0.365-0.38-0.092-0.19-0.29-0.195-0.315-0.285+0.007-0.575-1.815+4.65+4.64+1.02+4.65-4-1.498-0.47-0.48-0.19+4.58-2.13+0.88-0.495-0.719-0.141-0.085-0.18-0.822-1.02-4.65-4.58-0.88+0.14+3.445+4.69-0.085-0.35-0.087-0.085-0.62-0.09-0.257-4.261-0.26-0.172-0.086-0.085-1.555-0.175+0.033+2.505+2.52-2.505-2.52+4.9-0.925-0.27-0.075-0.09-0.275-0.185+4.52+4.91-0.47-0.28-0.09-0.185-2.005</f>
        <v>9.480000000000004</v>
      </c>
    </row>
    <row r="49" spans="2:11" ht="14.25" customHeight="1">
      <c r="B49" s="15" t="s">
        <v>21</v>
      </c>
      <c r="C49" s="15" t="s">
        <v>91</v>
      </c>
      <c r="D49" s="15" t="s">
        <v>3</v>
      </c>
      <c r="E49" s="17">
        <v>3.317000000000001</v>
      </c>
      <c r="F49" s="74"/>
      <c r="G49" s="74"/>
      <c r="H49" s="80"/>
      <c r="I49" s="24"/>
      <c r="K49" s="37"/>
    </row>
    <row r="50" spans="2:11" ht="14.25" customHeight="1">
      <c r="B50" s="15">
        <v>20</v>
      </c>
      <c r="C50" s="15" t="s">
        <v>7</v>
      </c>
      <c r="D50" s="15" t="s">
        <v>3</v>
      </c>
      <c r="E50" s="17">
        <v>19.269999999999996</v>
      </c>
      <c r="F50" s="74"/>
      <c r="G50" s="74"/>
      <c r="H50" s="80"/>
      <c r="I50" s="24"/>
      <c r="K50" s="37"/>
    </row>
    <row r="51" spans="2:11" ht="14.25" customHeight="1">
      <c r="B51" s="15" t="s">
        <v>21</v>
      </c>
      <c r="C51" s="15" t="s">
        <v>7</v>
      </c>
      <c r="D51" s="15" t="s">
        <v>3</v>
      </c>
      <c r="E51" s="17">
        <v>7.558999999999998</v>
      </c>
      <c r="F51" s="74"/>
      <c r="G51" s="74"/>
      <c r="H51" s="80"/>
      <c r="I51" s="24"/>
      <c r="K51" s="37"/>
    </row>
    <row r="52" spans="2:11" ht="14.25" customHeight="1">
      <c r="B52" s="15">
        <v>20</v>
      </c>
      <c r="C52" s="15" t="s">
        <v>199</v>
      </c>
      <c r="D52" s="15" t="s">
        <v>3</v>
      </c>
      <c r="E52" s="17">
        <v>0.18499999999999772</v>
      </c>
      <c r="F52" s="74"/>
      <c r="G52" s="74"/>
      <c r="H52" s="80"/>
      <c r="I52" s="24"/>
      <c r="K52" s="37"/>
    </row>
    <row r="53" spans="2:11" ht="14.25" customHeight="1">
      <c r="B53" s="15" t="s">
        <v>21</v>
      </c>
      <c r="C53" s="15" t="s">
        <v>199</v>
      </c>
      <c r="D53" s="15" t="s">
        <v>3</v>
      </c>
      <c r="E53" s="17">
        <v>1.7959</v>
      </c>
      <c r="F53" s="74"/>
      <c r="G53" s="74"/>
      <c r="H53" s="80"/>
      <c r="I53" s="24"/>
      <c r="K53" s="37"/>
    </row>
    <row r="54" spans="2:11" ht="14.25" customHeight="1">
      <c r="B54" s="15">
        <v>20</v>
      </c>
      <c r="C54" s="15" t="s">
        <v>481</v>
      </c>
      <c r="D54" s="15" t="s">
        <v>3</v>
      </c>
      <c r="E54" s="17">
        <v>0</v>
      </c>
      <c r="F54" s="74"/>
      <c r="G54" s="74"/>
      <c r="H54" s="80"/>
      <c r="I54" s="24"/>
      <c r="K54" s="37"/>
    </row>
    <row r="55" spans="2:11" ht="14.25" customHeight="1">
      <c r="B55" s="15" t="s">
        <v>21</v>
      </c>
      <c r="C55" s="15" t="s">
        <v>481</v>
      </c>
      <c r="D55" s="15" t="s">
        <v>3</v>
      </c>
      <c r="E55" s="17">
        <v>8.881784197001252E-16</v>
      </c>
      <c r="F55" s="74"/>
      <c r="G55" s="74"/>
      <c r="H55" s="80"/>
      <c r="I55" s="24"/>
      <c r="K55" s="37"/>
    </row>
    <row r="56" spans="2:11" ht="14.25" customHeight="1">
      <c r="B56" s="15">
        <v>20</v>
      </c>
      <c r="C56" s="15" t="s">
        <v>496</v>
      </c>
      <c r="D56" s="15" t="s">
        <v>3</v>
      </c>
      <c r="E56" s="17">
        <v>0.129</v>
      </c>
      <c r="F56" s="74"/>
      <c r="G56" s="74"/>
      <c r="H56" s="80"/>
      <c r="I56" s="24"/>
      <c r="K56" s="37"/>
    </row>
    <row r="57" spans="2:11" ht="14.25" customHeight="1">
      <c r="B57" s="15" t="s">
        <v>21</v>
      </c>
      <c r="C57" s="15" t="s">
        <v>496</v>
      </c>
      <c r="D57" s="15" t="s">
        <v>3</v>
      </c>
      <c r="E57" s="17">
        <v>0</v>
      </c>
      <c r="F57" s="74"/>
      <c r="G57" s="74"/>
      <c r="H57" s="80"/>
      <c r="I57" s="24"/>
      <c r="K57" s="37"/>
    </row>
    <row r="58" spans="2:11" ht="14.25" customHeight="1">
      <c r="B58" s="15">
        <v>20</v>
      </c>
      <c r="C58" s="15" t="s">
        <v>282</v>
      </c>
      <c r="D58" s="15" t="s">
        <v>3</v>
      </c>
      <c r="E58" s="17">
        <v>0.8450000000000035</v>
      </c>
      <c r="F58" s="74"/>
      <c r="G58" s="74"/>
      <c r="H58" s="80"/>
      <c r="I58" s="24"/>
      <c r="K58" s="37"/>
    </row>
    <row r="59" spans="2:11" ht="14.25" customHeight="1">
      <c r="B59" s="104">
        <v>10</v>
      </c>
      <c r="C59" s="15" t="s">
        <v>157</v>
      </c>
      <c r="D59" s="15" t="s">
        <v>3</v>
      </c>
      <c r="E59" s="17">
        <v>2.2300000000000004</v>
      </c>
      <c r="F59" s="74"/>
      <c r="G59" s="74"/>
      <c r="H59" s="86"/>
      <c r="I59" s="24"/>
      <c r="K59" s="37"/>
    </row>
    <row r="60" spans="2:11" ht="14.25" customHeight="1">
      <c r="B60" s="15">
        <v>20</v>
      </c>
      <c r="C60" s="15" t="s">
        <v>157</v>
      </c>
      <c r="D60" s="15" t="s">
        <v>3</v>
      </c>
      <c r="E60" s="17">
        <v>4.092000000000002</v>
      </c>
      <c r="F60" s="74"/>
      <c r="G60" s="74"/>
      <c r="H60" s="80"/>
      <c r="I60" s="24"/>
      <c r="K60" s="37"/>
    </row>
    <row r="61" spans="2:11" ht="14.25" customHeight="1">
      <c r="B61" s="15" t="s">
        <v>21</v>
      </c>
      <c r="C61" s="15" t="s">
        <v>157</v>
      </c>
      <c r="D61" s="15" t="s">
        <v>3</v>
      </c>
      <c r="E61" s="17">
        <v>0</v>
      </c>
      <c r="F61" s="74"/>
      <c r="G61" s="74"/>
      <c r="H61" s="80"/>
      <c r="I61" s="24"/>
      <c r="K61" s="37"/>
    </row>
    <row r="62" spans="2:22" ht="14.25" customHeight="1">
      <c r="B62" s="15">
        <v>20</v>
      </c>
      <c r="C62" s="15" t="s">
        <v>67</v>
      </c>
      <c r="D62" s="15" t="s">
        <v>3</v>
      </c>
      <c r="E62" s="17">
        <v>41.78900000000001</v>
      </c>
      <c r="F62" s="74"/>
      <c r="G62" s="137"/>
      <c r="H62" s="80"/>
      <c r="I62" s="24"/>
      <c r="K62" s="37"/>
      <c r="V62" s="20">
        <f>6.915-0.515-0.1-0.81-1.005-0.05-0.052-0.73-1.905-0.16-0.2-0.674-0.505-0.102-0.049-0.047+3.35+0.63+2.54+3.32-0.065-0.735-0.14-1.415-0.15-0.995-2.54-3.32-0.215-0.32+0.055+4.18+4.32+1.87-3.02-0.32+4.79+5.243-0.13-0.185-2.765-4.79-0.2-5.243-0.45-0.065+0.189-0.07-0.125-0.805-0.075-1.87-0.32-0.105-0.02+4.82-4.495-0.225-0.145+13.4-0.275-5.1-0.42-0.295+5.08+4.68+2.04+3.49+2.31+1.92-5.08-4.68-0.365-2.97-0.055+2.26-0.98-0.056+0.35-0.055-0.205-0.245-0.845+3.99-0.54-0.445-0.065+2.9+3.82+4.26+1.6-0.225+3.916+4.412-2.56-0.166-0.046+4.77-0.43-0.515-2.1-2.2+1.315+2.69-3.095+4.2+4.14+1.84+0.87-0.046-0.49-0.165-0.172-1.07-3.9-0.11-1.6-1.51-0.064-0.63-0.315-0.116-0.22-1.742-0.047-1.251+4.934+4.626-0.396-0.045-0.114-0.038-0.182-2.24-1.595-0.116-0.06-0.055-2.02-2.26-0.05-0.72-0.99-4.03-2.6-4.26-0.135-2.26-0.35-1.465-2.69-1.84-0.87-1.675-0.17-0.24-0.06-0.055-0.055-1.92-0.155-0.12-0.615+0.112-1.04-0.16-2.03-0.11-0.305-0.13-0.135-0.05+1.004+4.642+4.412-0.61-0.055</f>
        <v>11.450999999999993</v>
      </c>
    </row>
    <row r="63" spans="2:11" ht="14.25" customHeight="1">
      <c r="B63" s="15" t="s">
        <v>21</v>
      </c>
      <c r="C63" s="15" t="s">
        <v>67</v>
      </c>
      <c r="D63" s="15" t="s">
        <v>3</v>
      </c>
      <c r="E63" s="17">
        <v>1.1540000000000012</v>
      </c>
      <c r="F63" s="74"/>
      <c r="G63" s="74"/>
      <c r="H63" s="80"/>
      <c r="I63" s="24"/>
      <c r="K63" s="37"/>
    </row>
    <row r="64" spans="2:50" ht="14.25" customHeight="1">
      <c r="B64" s="15">
        <v>20</v>
      </c>
      <c r="C64" s="15" t="s">
        <v>61</v>
      </c>
      <c r="D64" s="15" t="s">
        <v>3</v>
      </c>
      <c r="E64" s="17">
        <v>27.55100000000002</v>
      </c>
      <c r="F64" s="74"/>
      <c r="G64" s="137"/>
      <c r="H64" s="80"/>
      <c r="I64" s="24"/>
      <c r="J64" s="19"/>
      <c r="K64" s="37"/>
      <c r="AX64" s="20">
        <f>2.483+3.13+3.11+4.48-0.075-0.07-0.21-0.535-0.345-0.08-0.07-0.345+4.148+4.086+3.814+4.518+4.07-0.21-1.5-2.535-0.14-0.463-0.01-0.005-0.755-0.68-0.28-0.065-0.07-0.27-0.405-1.636-0.405-0.63-1.49-0.21+0.405-0.275-0.2-1.44-0.142-0.07-1.092-3.26-1.026-0.14-0.216-0.206-3.11-1.817-2.19-0.31-0.116-0.053-0.47-0.27-0.52-0.135-0.276-0.265-0.282-0.608-0.675-0.7+4.45+0.558+4.708-0.49-4.32-0.07-1.04-0.28-0.03-0.035-0.002-0.204-0.06-0.13-0.019-0.285-0.14+4.738-0.275+4.344+0.822+4.1+4.16+4.2+3.7+4.1-0.335-0.138-0.35-0.065-0.14-0.07-0.065-0.675-0.06-0.07-0.22-0.145-0.135-0.34-0.1-0.55-1.585-0.6-0.495-0.07-0.725-0.075-0.75-3.375-3.665-0.14-0.07-0.07-0.685-0.335-0.07-0.905-0.049-0.021-0.558-0.07-0.205-0.156-0.119-0.385-0.295-4.2-4.1+0.57-0.41-0.13-0.015+1.662+4.804+3.22-0.29-0.075-0.145-0.705-0.22-3.78-0.15-0.14-1.015-0.36-0.36-0.215-0.35-0.07-0.21-0.29-0.215-0.07-0.205-0.135-0.345-0.07-0.449-0.649-0.132-0.153-0.072-0.075-3.22-0.5-0.07-0.07-0.205-0.045-0.025+1.04+4.35+4.76+4.792-0.065</f>
        <v>15.65799999999999</v>
      </c>
    </row>
    <row r="65" spans="2:11" ht="14.25" customHeight="1">
      <c r="B65" s="15" t="s">
        <v>21</v>
      </c>
      <c r="C65" s="15" t="s">
        <v>61</v>
      </c>
      <c r="D65" s="15" t="s">
        <v>3</v>
      </c>
      <c r="E65" s="17">
        <v>1.9820000000000029</v>
      </c>
      <c r="F65" s="74"/>
      <c r="G65" s="74"/>
      <c r="H65" s="80"/>
      <c r="I65" s="24"/>
      <c r="K65" s="37"/>
    </row>
    <row r="66" spans="2:50" ht="14.25" customHeight="1">
      <c r="B66" s="15">
        <v>20</v>
      </c>
      <c r="C66" s="15" t="s">
        <v>679</v>
      </c>
      <c r="D66" s="15" t="s">
        <v>3</v>
      </c>
      <c r="E66" s="17">
        <v>-6.418476861114186E-17</v>
      </c>
      <c r="F66" s="74"/>
      <c r="G66" s="74"/>
      <c r="H66" s="80"/>
      <c r="I66" s="24"/>
      <c r="J66" s="19"/>
      <c r="K66" s="37"/>
      <c r="AX66" s="19"/>
    </row>
    <row r="67" spans="2:11" ht="14.25" customHeight="1">
      <c r="B67" s="15">
        <v>20</v>
      </c>
      <c r="C67" s="15" t="s">
        <v>740</v>
      </c>
      <c r="D67" s="15" t="s">
        <v>3</v>
      </c>
      <c r="E67" s="17">
        <v>0.10999999999999982</v>
      </c>
      <c r="F67" s="74"/>
      <c r="G67" s="74"/>
      <c r="H67" s="86"/>
      <c r="I67" s="24"/>
      <c r="K67" s="37"/>
    </row>
    <row r="68" spans="2:11" ht="14.25" customHeight="1">
      <c r="B68" s="15">
        <v>20</v>
      </c>
      <c r="C68" s="15" t="s">
        <v>73</v>
      </c>
      <c r="D68" s="15" t="s">
        <v>3</v>
      </c>
      <c r="E68" s="17">
        <v>66.11899999999994</v>
      </c>
      <c r="F68" s="74"/>
      <c r="G68" s="74"/>
      <c r="H68" s="80"/>
      <c r="I68" s="24"/>
      <c r="J68" s="19"/>
      <c r="K68" s="37"/>
    </row>
    <row r="69" spans="2:11" ht="14.25" customHeight="1">
      <c r="B69" s="15" t="s">
        <v>21</v>
      </c>
      <c r="C69" s="15" t="s">
        <v>73</v>
      </c>
      <c r="D69" s="15" t="s">
        <v>3</v>
      </c>
      <c r="E69" s="17">
        <v>0.6999999999999998</v>
      </c>
      <c r="F69" s="74"/>
      <c r="G69" s="74"/>
      <c r="H69" s="80"/>
      <c r="I69" s="24"/>
      <c r="J69" s="19"/>
      <c r="K69" s="37"/>
    </row>
    <row r="70" spans="2:11" ht="14.25" customHeight="1">
      <c r="B70" s="15">
        <v>20</v>
      </c>
      <c r="C70" s="15" t="s">
        <v>631</v>
      </c>
      <c r="D70" s="15" t="s">
        <v>3</v>
      </c>
      <c r="E70" s="17">
        <v>5.500000000000003</v>
      </c>
      <c r="F70" s="74"/>
      <c r="G70" s="74"/>
      <c r="H70" s="80"/>
      <c r="I70" s="24"/>
      <c r="J70" s="19"/>
      <c r="K70" s="37"/>
    </row>
    <row r="71" spans="2:11" ht="14.25" customHeight="1">
      <c r="B71" s="15">
        <v>20</v>
      </c>
      <c r="C71" s="15" t="s">
        <v>116</v>
      </c>
      <c r="D71" s="15" t="s">
        <v>3</v>
      </c>
      <c r="E71" s="17">
        <v>12.016999999999998</v>
      </c>
      <c r="F71" s="74"/>
      <c r="G71" s="74"/>
      <c r="H71" s="80"/>
      <c r="I71" s="24"/>
      <c r="J71" s="19"/>
      <c r="K71" s="37"/>
    </row>
    <row r="72" spans="2:60" ht="14.25" customHeight="1">
      <c r="B72" s="15">
        <v>20</v>
      </c>
      <c r="C72" s="15" t="s">
        <v>8</v>
      </c>
      <c r="D72" s="15" t="s">
        <v>3</v>
      </c>
      <c r="E72" s="17">
        <v>9.176999999999998</v>
      </c>
      <c r="F72" s="74"/>
      <c r="G72" s="74"/>
      <c r="H72" s="80"/>
      <c r="I72" s="24"/>
      <c r="K72" s="37"/>
      <c r="BH72" s="20">
        <f>2.772-0.224-0.568-0.11+3.36+1.69-0.107-0.34-3.36-1.242-1.56-0.338+0.027+3.21+1.8-0.6-0.245-0.24-0.21-0.48-1.05-0.48-0.355-0.755-0.21+4.73+4.73+0.245-0.245-0.125-0.575+4.51+1.24+4.34-0.122-0.116-0.115+5.28+5.28+0.21-0.225-0.43-0.502-0.565-3.07-0.12-0.79-0.126-0.236-0.47-0.126-0.64-0.83-0.65-0.22-0.935-0.105-0.11-0.97-0.13-0.12-0.11-0.33-0.142-3.596-0.105-0.325-0.87-0.095-0.005+0.605-0.33-0.315-2.385-0.11-0.105-0.82-0.105-0.442-0.116-0.11-0.43-0.38-0.115-0.083-0.973-0.044-0.512-0.24-0.12-0.476-0.48-0.272-0.897-1.316+0.056-0.12-1.582-0.116+4.54+4.68+1.09-0.094-0.102-0.249+0.04+0.039-0.432-0.11-0.218-0.11-0.542-0.975-0.108-0.22-0.11-0.11-0.325-0.11-1.085+4.52-0.235-0.115-0.245-0.328-0.11-0.12-1.085-2.02-0.48-1.202-2.312-0.106-0.112-0.777-0.005-0.494-0.005-0.389-0.061+2.32+2.44-0.245-0.005-0.365-0.13-0.375-1.23-0.115-1.205-1.03-0.065-0.055+2.605+2.495-0.835-1.98-0.21-0.215-0.105+4.575+2.295+3.21-0.11-0.11-2.635+2.64+2.51-0.105-2.64-1.435-0.215-0.458-0.109+0.045-0.1-0.92-1.075-0.14</f>
        <v>7.0970000000000155</v>
      </c>
    </row>
    <row r="73" spans="2:55" ht="14.25" customHeight="1">
      <c r="B73" s="15">
        <v>20</v>
      </c>
      <c r="C73" s="15" t="s">
        <v>9</v>
      </c>
      <c r="D73" s="15" t="s">
        <v>3</v>
      </c>
      <c r="E73" s="17">
        <v>10.475</v>
      </c>
      <c r="F73" s="74"/>
      <c r="G73" s="74"/>
      <c r="H73" s="80"/>
      <c r="I73" s="24"/>
      <c r="K73" s="37"/>
      <c r="BC73" s="29">
        <f>3.07-0.14-0.98+3.2-0.49-0.995-0.12-1-0.095-0.045-0.495-0.35-0.9-0.125-0.125+3.08-0.565-0.565+3.09-0.57-0.169-0.99-0.14-0.15-0.955-0.372-0.115+4.75-1.03-0.485-1.575-0.57-2.495-0.53+4.44-2.142-1.02-1.155+4.86-0.55-2.036-0.123-0.417-1.9+0.043-0.07+0.016+2.08+2.76-2.08-0.276-0.285-1.11-0.98-0.14+0.031+4.97-2.985-0.15-0.995+4.77+4.57-0.13-3.59+5.265-0.27-0.57-0.81-1.985-0.285-1+4.43+0.615-0.145-0.158-0.86-0.33-0.14-2.366-0.156-0.339-0.04-0.221-0.16-0.988-3.054-0.46-0.165-1.223-0.816-0.102-0.204+0.077+4.77+4.99-0.97-0.27-1.645-1.885-3.125-0.115-0.26-0.135-0.265-0.7-0.396+0.006+1.86-0.118-0.938+3.15-0.137-0.136-1.508-0.136-0.276-0.694-0.14-0.136+0.013-0.122+4.64-0.115-0.48-0.24-0.11-0.115-0.35-2.27-0.355+3.99-0.115+3.03+3.1-3.07-0.115-1.485-1.03+2.095+1.15-1.045-0.135-0.145-0.12+1.76-0.12-1.075-1.05-1.045-0.15-1.2-0.15-0.525-0.08-0.954-0.06-0.105-0.785+0.006-0.116-0.232-0.132+0.016+0.06+2.355+2.765-0.97-0.42-0.84-0.125-0.015-0.14-1.95+3.975+3.975-0.145-0.145-1.922-0.42+0.05-0.14</f>
        <v>7.342999999999999</v>
      </c>
    </row>
    <row r="74" spans="2:31" ht="14.25" customHeight="1">
      <c r="B74" s="15">
        <v>20</v>
      </c>
      <c r="C74" s="15" t="s">
        <v>115</v>
      </c>
      <c r="D74" s="15" t="s">
        <v>3</v>
      </c>
      <c r="E74" s="17">
        <v>0.6949999999999993</v>
      </c>
      <c r="F74" s="74"/>
      <c r="G74" s="74"/>
      <c r="H74" s="80"/>
      <c r="I74" s="24"/>
      <c r="K74" s="37"/>
      <c r="AE74" s="20">
        <f>5.69-0.265-0.633-0.265-0.126-1.15-0.13-0.125-0.12-0.595-0.495-0.246-0.12-0.83+3.17-0.735-0.59-0.12-0.465+3.05-0.4-0.2-0.36-0.49-0.12-0.44-0.14+5.4-0.33-0.28-0.295-0.44-1.32-0.15-0.055-0.015-0.07-0.765-0.15-0.675+5.23-0.115-0.22-0.34-0.13-0.51-0.13-0.115-2.015-0.03-0.225-0.995-0.125-0.13-3.39-0.365+4.9-0.965+2.72+2.72-0.955-1.062-0.61-0.31-0.14-1.07-0.155-0.155-0.16-0.15-1.2+4.78-0.45-0.135+5-1.505-0.65+1.75+4.33+4.57-0.656-0.405+2.23+1.38+4.07+2.09-0.855-0.15-0.155+1.04+3.47+0.26-0.565-0.3-0.44-0.445-2.39-0.145-0.144-0.42-0.126-0.47-0.15-0.3-0.43-0.15-0.89-0.475-0.15-0.16-0.622-0.285-0.17-1.116-3.168-0.15+4.55-0.46-0.595-0.3-0.9-1.135-0.32-0.886-0.128-0.01-0.017-0.562-0.15-0.155-0.14-0.715-0.28-0.704-0.15-0.57-0.009-0.037-0.26-0.124-0.358-0.094-0.025-0.383-0.14+0.048-0.143-0.143-0.286-0.595+0.012-2.04-0.598-0.362-0.482-0.122-0.604-0.325-0.302-0.472-0.156-0.477-0.315-1.1-0.792-0.232-0.575-0.093-0.043-0.002-0.166-0.145-0.15-0.064-0.79-0.292-0.575-0.29-0.578-0.145</f>
        <v>1.3050000000000068</v>
      </c>
    </row>
    <row r="75" spans="2:8" ht="12.75" customHeight="1">
      <c r="B75" s="108" t="s">
        <v>521</v>
      </c>
      <c r="C75" s="26" t="s">
        <v>115</v>
      </c>
      <c r="D75" s="26" t="s">
        <v>3</v>
      </c>
      <c r="E75" s="26">
        <v>0.08500000000000002</v>
      </c>
      <c r="F75" s="74"/>
      <c r="G75" s="74"/>
      <c r="H75" s="80"/>
    </row>
    <row r="76" spans="2:11" ht="14.25" customHeight="1">
      <c r="B76" s="15">
        <v>20</v>
      </c>
      <c r="C76" s="15" t="s">
        <v>297</v>
      </c>
      <c r="D76" s="15" t="s">
        <v>3</v>
      </c>
      <c r="E76" s="17">
        <v>0.020999999999998076</v>
      </c>
      <c r="F76" s="74"/>
      <c r="G76" s="74"/>
      <c r="H76" s="80"/>
      <c r="I76" s="24"/>
      <c r="K76" s="37"/>
    </row>
    <row r="77" spans="2:93" s="12" customFormat="1" ht="14.25" customHeight="1">
      <c r="B77" s="15">
        <v>20</v>
      </c>
      <c r="C77" s="15" t="s">
        <v>206</v>
      </c>
      <c r="D77" s="15" t="s">
        <v>3</v>
      </c>
      <c r="E77" s="18">
        <v>17.470999999999997</v>
      </c>
      <c r="F77" s="74"/>
      <c r="G77" s="74"/>
      <c r="H77" s="89"/>
      <c r="I77" s="53"/>
      <c r="J77" s="59"/>
      <c r="K77" s="37"/>
      <c r="L77" s="4"/>
      <c r="M77" s="59"/>
      <c r="N77" s="59"/>
      <c r="CO77" s="45"/>
    </row>
    <row r="78" spans="2:11" ht="14.25" customHeight="1">
      <c r="B78" s="15">
        <v>20</v>
      </c>
      <c r="C78" s="15" t="s">
        <v>164</v>
      </c>
      <c r="D78" s="15" t="s">
        <v>3</v>
      </c>
      <c r="E78" s="17">
        <v>4.0980000000000025</v>
      </c>
      <c r="F78" s="74"/>
      <c r="G78" s="74"/>
      <c r="H78" s="80"/>
      <c r="I78" s="24"/>
      <c r="K78" s="37"/>
    </row>
    <row r="79" spans="2:11" ht="14.25" customHeight="1">
      <c r="B79" s="15">
        <v>20</v>
      </c>
      <c r="C79" s="15" t="s">
        <v>10</v>
      </c>
      <c r="D79" s="15" t="s">
        <v>3</v>
      </c>
      <c r="E79" s="17">
        <v>9.634999999999996</v>
      </c>
      <c r="F79" s="74"/>
      <c r="G79" s="74"/>
      <c r="H79" s="80"/>
      <c r="I79" s="24"/>
      <c r="K79" s="37"/>
    </row>
    <row r="80" spans="2:11" ht="14.25" customHeight="1">
      <c r="B80" s="15">
        <v>20</v>
      </c>
      <c r="C80" s="15" t="s">
        <v>114</v>
      </c>
      <c r="D80" s="15" t="s">
        <v>3</v>
      </c>
      <c r="E80" s="17">
        <v>6.448999999999999</v>
      </c>
      <c r="F80" s="74"/>
      <c r="G80" s="74"/>
      <c r="H80" s="80"/>
      <c r="I80" s="24"/>
      <c r="K80" s="37"/>
    </row>
    <row r="81" spans="2:11" ht="14.25" customHeight="1">
      <c r="B81" s="15">
        <v>20</v>
      </c>
      <c r="C81" s="15" t="s">
        <v>416</v>
      </c>
      <c r="D81" s="15" t="s">
        <v>3</v>
      </c>
      <c r="E81" s="17">
        <v>5.28</v>
      </c>
      <c r="F81" s="74"/>
      <c r="G81" s="74"/>
      <c r="H81" s="80"/>
      <c r="I81" s="24"/>
      <c r="K81" s="37"/>
    </row>
    <row r="82" spans="2:11" ht="14.25" customHeight="1">
      <c r="B82" s="15">
        <v>20</v>
      </c>
      <c r="C82" s="15" t="s">
        <v>277</v>
      </c>
      <c r="D82" s="15" t="s">
        <v>3</v>
      </c>
      <c r="E82" s="17">
        <v>0.585000000000011</v>
      </c>
      <c r="F82" s="74"/>
      <c r="G82" s="74"/>
      <c r="H82" s="80"/>
      <c r="I82" s="24"/>
      <c r="K82" s="37"/>
    </row>
    <row r="83" spans="2:11" ht="14.25" customHeight="1">
      <c r="B83" s="15">
        <v>20</v>
      </c>
      <c r="C83" s="15" t="s">
        <v>234</v>
      </c>
      <c r="D83" s="15" t="s">
        <v>3</v>
      </c>
      <c r="E83" s="17">
        <v>0.008000000000003005</v>
      </c>
      <c r="F83" s="74"/>
      <c r="G83" s="74"/>
      <c r="H83" s="80"/>
      <c r="I83" s="24"/>
      <c r="K83" s="37"/>
    </row>
    <row r="84" spans="2:11" ht="14.25" customHeight="1">
      <c r="B84" s="15">
        <v>20</v>
      </c>
      <c r="C84" s="15" t="s">
        <v>492</v>
      </c>
      <c r="D84" s="15" t="s">
        <v>3</v>
      </c>
      <c r="E84" s="17">
        <v>1.5929999999999975</v>
      </c>
      <c r="F84" s="74"/>
      <c r="G84" s="74"/>
      <c r="H84" s="80"/>
      <c r="I84" s="24"/>
      <c r="K84" s="37"/>
    </row>
    <row r="85" spans="2:11" ht="14.25" customHeight="1">
      <c r="B85" s="15">
        <v>20</v>
      </c>
      <c r="C85" s="15" t="s">
        <v>230</v>
      </c>
      <c r="D85" s="15" t="s">
        <v>3</v>
      </c>
      <c r="E85" s="17">
        <v>1.0590000000000013</v>
      </c>
      <c r="F85" s="74"/>
      <c r="G85" s="74"/>
      <c r="H85" s="80"/>
      <c r="I85" s="24"/>
      <c r="K85" s="37"/>
    </row>
    <row r="86" spans="2:11" ht="14.25" customHeight="1">
      <c r="B86" s="15">
        <v>20</v>
      </c>
      <c r="C86" s="15" t="s">
        <v>119</v>
      </c>
      <c r="D86" s="15" t="s">
        <v>3</v>
      </c>
      <c r="E86" s="17">
        <v>5.104999999999999</v>
      </c>
      <c r="F86" s="74"/>
      <c r="G86" s="74"/>
      <c r="H86" s="80"/>
      <c r="I86" s="24"/>
      <c r="K86" s="37"/>
    </row>
    <row r="87" spans="2:11" ht="14.25" customHeight="1">
      <c r="B87" s="15">
        <v>20</v>
      </c>
      <c r="C87" s="15" t="s">
        <v>120</v>
      </c>
      <c r="D87" s="15" t="s">
        <v>3</v>
      </c>
      <c r="E87" s="17">
        <v>0.10500000000000043</v>
      </c>
      <c r="F87" s="74"/>
      <c r="G87" s="74"/>
      <c r="H87" s="80"/>
      <c r="I87" s="24"/>
      <c r="K87" s="37"/>
    </row>
    <row r="88" spans="2:11" ht="14.25" customHeight="1">
      <c r="B88" s="15" t="s">
        <v>21</v>
      </c>
      <c r="C88" s="15" t="s">
        <v>120</v>
      </c>
      <c r="D88" s="15" t="s">
        <v>3</v>
      </c>
      <c r="E88" s="17">
        <v>4.937</v>
      </c>
      <c r="F88" s="74"/>
      <c r="G88" s="74"/>
      <c r="H88" s="80"/>
      <c r="I88" s="24"/>
      <c r="K88" s="37"/>
    </row>
    <row r="89" spans="2:11" ht="14.25" customHeight="1">
      <c r="B89" s="15">
        <v>20</v>
      </c>
      <c r="C89" s="15" t="s">
        <v>79</v>
      </c>
      <c r="D89" s="15" t="s">
        <v>3</v>
      </c>
      <c r="E89" s="17">
        <v>8.210000000000004</v>
      </c>
      <c r="F89" s="74"/>
      <c r="G89" s="74"/>
      <c r="H89" s="80"/>
      <c r="I89" s="24"/>
      <c r="K89" s="37"/>
    </row>
    <row r="90" spans="2:11" ht="14.25" customHeight="1">
      <c r="B90" s="15">
        <v>20</v>
      </c>
      <c r="C90" s="15" t="s">
        <v>286</v>
      </c>
      <c r="D90" s="15" t="s">
        <v>3</v>
      </c>
      <c r="E90" s="17">
        <v>4.959999999999999</v>
      </c>
      <c r="F90" s="74"/>
      <c r="G90" s="74"/>
      <c r="H90" s="80"/>
      <c r="I90" s="24"/>
      <c r="K90" s="37"/>
    </row>
    <row r="91" spans="2:11" ht="14.25" customHeight="1">
      <c r="B91" s="15">
        <v>20</v>
      </c>
      <c r="C91" s="15" t="s">
        <v>128</v>
      </c>
      <c r="D91" s="15" t="s">
        <v>3</v>
      </c>
      <c r="E91" s="17">
        <v>9.255</v>
      </c>
      <c r="F91" s="74"/>
      <c r="G91" s="74"/>
      <c r="H91" s="80"/>
      <c r="I91" s="24"/>
      <c r="K91" s="37"/>
    </row>
    <row r="92" spans="2:93" s="6" customFormat="1" ht="14.25" customHeight="1">
      <c r="B92" s="15">
        <v>20</v>
      </c>
      <c r="C92" s="15" t="s">
        <v>298</v>
      </c>
      <c r="D92" s="15" t="s">
        <v>3</v>
      </c>
      <c r="E92" s="17">
        <v>1.2549999999999988</v>
      </c>
      <c r="F92" s="74"/>
      <c r="G92" s="74"/>
      <c r="H92" s="80"/>
      <c r="I92" s="24"/>
      <c r="J92" s="61"/>
      <c r="K92" s="37"/>
      <c r="L92" s="4"/>
      <c r="M92" s="61"/>
      <c r="N92" s="61"/>
      <c r="CO92" s="45"/>
    </row>
    <row r="93" spans="2:11" ht="14.25" customHeight="1">
      <c r="B93" s="15">
        <v>20</v>
      </c>
      <c r="C93" s="15" t="s">
        <v>92</v>
      </c>
      <c r="D93" s="15" t="s">
        <v>3</v>
      </c>
      <c r="E93" s="17">
        <v>-1.5334955527634975E-15</v>
      </c>
      <c r="F93" s="74"/>
      <c r="G93" s="74"/>
      <c r="H93" s="80"/>
      <c r="I93" s="24"/>
      <c r="K93" s="37"/>
    </row>
    <row r="94" spans="2:11" ht="14.25" customHeight="1">
      <c r="B94" s="15">
        <v>20</v>
      </c>
      <c r="C94" s="15" t="s">
        <v>418</v>
      </c>
      <c r="D94" s="15" t="s">
        <v>3</v>
      </c>
      <c r="E94" s="17">
        <v>7.6500000000000075</v>
      </c>
      <c r="F94" s="74"/>
      <c r="G94" s="74"/>
      <c r="H94" s="80"/>
      <c r="I94" s="24"/>
      <c r="K94" s="37"/>
    </row>
    <row r="95" spans="2:11" ht="14.25" customHeight="1">
      <c r="B95" s="15">
        <v>20</v>
      </c>
      <c r="C95" s="15" t="s">
        <v>121</v>
      </c>
      <c r="D95" s="15" t="s">
        <v>3</v>
      </c>
      <c r="E95" s="17">
        <v>6.654</v>
      </c>
      <c r="F95" s="74"/>
      <c r="G95" s="74"/>
      <c r="H95" s="80"/>
      <c r="I95" s="24"/>
      <c r="K95" s="37"/>
    </row>
    <row r="96" spans="2:64" ht="14.25" customHeight="1">
      <c r="B96" s="15">
        <v>20</v>
      </c>
      <c r="C96" s="15" t="s">
        <v>59</v>
      </c>
      <c r="D96" s="15" t="s">
        <v>3</v>
      </c>
      <c r="E96" s="17">
        <v>6.702000000000002</v>
      </c>
      <c r="F96" s="74"/>
      <c r="G96" s="74"/>
      <c r="H96" s="80"/>
      <c r="I96" s="24"/>
      <c r="K96" s="37"/>
      <c r="BL96" s="20">
        <f>7.98-5.34+5.07-0.135-0.14-0.125-0.13-0.13-0.26-1.015-0.135-0.13-0.166+4.62-0.1-0.125-0.545-0.115-0.13-0.58-0.26-0.51+4.79-0.125-0.155-0.52+0.02-0.089-0.191-0.795-1.605-2.255-2.054-4.176-0.14+5.29-0.14-0.615-2.98-1.11+1.9+3.18-0.164-0.118-1.26-1.01-0.24-0.14-0.39+2.84+2.56-0.13-1.412-0.38-0.038-0.142-0.57-0.146-0.13-0.288-0.142+4.7+4.96+1.44+4.48+4.79-0.168-0.146-0.284+0.146-0.142-0.286-0.128-0.264-0.52-0.528-0.256-0.515-2.95+4.535+0.75+0.155-1.148+3.46-0.13-0.71-0.146-0.285+0.007-0.142-3.148-0.155-0.145-0.144-0.262-0.135+0.119-0.427-1.49-1.39-0.146-0.512-0.256-3.532-0.156-0.592-0.405-0.295-0.275-0.445-0.432+0.012-0.442-0.555-0.126-0.574-0.58-0.125-0.374-0.126-0.5-4.535-0.46-0.575-0.744-0.055-0.001-0.012-0.035-0.29-0.644-0.048-0.15+3.965+4.115+2.815-0.975-0.28-0.043-0.135-0.265-0.4-2.27-0.15-0.135-1.085-0.135-0.94-0.245-0.94-0.135-0.555-0.13-0.28-0.965-0.195-0.38-0.1+3.275+3.52-0.125+4.855+4.25+1.395-0.995-0.76-0.135-0.14-0.715-0.255-0.06-0.08-0.125-0.265-0.38-0.13-1.89-0.365</f>
        <v>11.074000000000002</v>
      </c>
    </row>
    <row r="97" spans="2:11" ht="14.25" customHeight="1">
      <c r="B97" s="15">
        <v>20</v>
      </c>
      <c r="C97" s="15" t="s">
        <v>113</v>
      </c>
      <c r="D97" s="15" t="s">
        <v>3</v>
      </c>
      <c r="E97" s="17">
        <v>5.28</v>
      </c>
      <c r="F97" s="74"/>
      <c r="G97" s="74"/>
      <c r="H97" s="80"/>
      <c r="I97" s="24"/>
      <c r="K97" s="37"/>
    </row>
    <row r="98" spans="2:11" ht="14.25" customHeight="1">
      <c r="B98" s="15">
        <v>20</v>
      </c>
      <c r="C98" s="15" t="s">
        <v>428</v>
      </c>
      <c r="D98" s="15" t="s">
        <v>3</v>
      </c>
      <c r="E98" s="17">
        <v>7.17</v>
      </c>
      <c r="F98" s="74"/>
      <c r="G98" s="74"/>
      <c r="H98" s="80"/>
      <c r="I98" s="24"/>
      <c r="K98" s="37"/>
    </row>
    <row r="99" spans="2:11" ht="14.25" customHeight="1">
      <c r="B99" s="15">
        <v>20</v>
      </c>
      <c r="C99" s="15" t="s">
        <v>11</v>
      </c>
      <c r="D99" s="15" t="s">
        <v>3</v>
      </c>
      <c r="E99" s="17">
        <v>4.990000000000002</v>
      </c>
      <c r="F99" s="74"/>
      <c r="G99" s="74"/>
      <c r="H99" s="80"/>
      <c r="I99" s="24"/>
      <c r="K99" s="37"/>
    </row>
    <row r="100" spans="2:11" ht="14.25" customHeight="1">
      <c r="B100" s="15">
        <v>20</v>
      </c>
      <c r="C100" s="15" t="s">
        <v>701</v>
      </c>
      <c r="D100" s="15" t="s">
        <v>3</v>
      </c>
      <c r="E100" s="17">
        <v>3.3249999999999997</v>
      </c>
      <c r="F100" s="74"/>
      <c r="G100" s="74"/>
      <c r="H100" s="80"/>
      <c r="I100" s="24"/>
      <c r="K100" s="37"/>
    </row>
    <row r="101" spans="2:11" ht="14.25" customHeight="1">
      <c r="B101" s="15">
        <v>20</v>
      </c>
      <c r="C101" s="15" t="s">
        <v>702</v>
      </c>
      <c r="D101" s="15" t="s">
        <v>3</v>
      </c>
      <c r="E101" s="17">
        <v>6.314393452555578E-16</v>
      </c>
      <c r="F101" s="74"/>
      <c r="G101" s="74"/>
      <c r="H101" s="80"/>
      <c r="I101" s="24"/>
      <c r="K101" s="37"/>
    </row>
    <row r="102" spans="2:11" ht="14.25" customHeight="1">
      <c r="B102" s="15">
        <v>20</v>
      </c>
      <c r="C102" s="15" t="s">
        <v>632</v>
      </c>
      <c r="D102" s="15" t="s">
        <v>3</v>
      </c>
      <c r="E102" s="17">
        <v>0</v>
      </c>
      <c r="F102" s="74"/>
      <c r="G102" s="74"/>
      <c r="H102" s="80"/>
      <c r="I102" s="24"/>
      <c r="K102" s="37"/>
    </row>
    <row r="103" spans="2:11" ht="14.25" customHeight="1">
      <c r="B103" s="15">
        <v>20</v>
      </c>
      <c r="C103" s="15" t="s">
        <v>476</v>
      </c>
      <c r="D103" s="15" t="s">
        <v>3</v>
      </c>
      <c r="E103" s="17">
        <v>-4.77048955893622E-16</v>
      </c>
      <c r="F103" s="74"/>
      <c r="G103" s="74"/>
      <c r="H103" s="80"/>
      <c r="I103" s="24"/>
      <c r="K103" s="37"/>
    </row>
    <row r="104" spans="2:11" ht="14.25" customHeight="1">
      <c r="B104" s="15">
        <v>20</v>
      </c>
      <c r="C104" s="15" t="s">
        <v>475</v>
      </c>
      <c r="D104" s="15" t="s">
        <v>3</v>
      </c>
      <c r="E104" s="17">
        <v>0.03899999999999948</v>
      </c>
      <c r="F104" s="74"/>
      <c r="G104" s="74"/>
      <c r="H104" s="80"/>
      <c r="I104" s="24"/>
      <c r="K104" s="37"/>
    </row>
    <row r="105" spans="2:11" ht="14.25" customHeight="1">
      <c r="B105" s="15">
        <v>20</v>
      </c>
      <c r="C105" s="15" t="s">
        <v>374</v>
      </c>
      <c r="D105" s="15" t="s">
        <v>3</v>
      </c>
      <c r="E105" s="17">
        <v>1.2975731600306517E-15</v>
      </c>
      <c r="F105" s="74"/>
      <c r="G105" s="74"/>
      <c r="H105" s="80"/>
      <c r="I105" s="24"/>
      <c r="K105" s="37"/>
    </row>
    <row r="106" spans="2:11" ht="14.25" customHeight="1">
      <c r="B106" s="15">
        <v>20</v>
      </c>
      <c r="C106" s="15" t="s">
        <v>586</v>
      </c>
      <c r="D106" s="15" t="s">
        <v>3</v>
      </c>
      <c r="E106" s="17">
        <v>0.9450000000000001</v>
      </c>
      <c r="F106" s="74"/>
      <c r="G106" s="74"/>
      <c r="H106" s="80"/>
      <c r="I106" s="24"/>
      <c r="K106" s="37"/>
    </row>
    <row r="107" spans="2:11" ht="14.25" customHeight="1">
      <c r="B107" s="15">
        <v>20</v>
      </c>
      <c r="C107" s="15" t="s">
        <v>200</v>
      </c>
      <c r="D107" s="15" t="s">
        <v>3</v>
      </c>
      <c r="E107" s="17">
        <v>4.659999999999999</v>
      </c>
      <c r="F107" s="74"/>
      <c r="G107" s="74"/>
      <c r="H107" s="80"/>
      <c r="I107" s="24"/>
      <c r="K107" s="37"/>
    </row>
    <row r="108" spans="2:11" ht="14.25" customHeight="1">
      <c r="B108" s="15" t="s">
        <v>21</v>
      </c>
      <c r="C108" s="15" t="s">
        <v>200</v>
      </c>
      <c r="D108" s="15" t="s">
        <v>3</v>
      </c>
      <c r="E108" s="17">
        <v>2.796999999999999</v>
      </c>
      <c r="F108" s="74"/>
      <c r="G108" s="74"/>
      <c r="H108" s="80"/>
      <c r="I108" s="24"/>
      <c r="K108" s="37"/>
    </row>
    <row r="109" spans="2:11" ht="14.25" customHeight="1">
      <c r="B109" s="15">
        <v>20</v>
      </c>
      <c r="C109" s="15" t="s">
        <v>629</v>
      </c>
      <c r="D109" s="15" t="s">
        <v>3</v>
      </c>
      <c r="E109" s="17">
        <v>0</v>
      </c>
      <c r="F109" s="74"/>
      <c r="G109" s="74"/>
      <c r="H109" s="80"/>
      <c r="I109" s="24"/>
      <c r="K109" s="37"/>
    </row>
    <row r="110" spans="2:11" ht="14.25" customHeight="1">
      <c r="B110" s="15">
        <v>20</v>
      </c>
      <c r="C110" s="15" t="s">
        <v>12</v>
      </c>
      <c r="D110" s="15" t="s">
        <v>3</v>
      </c>
      <c r="E110" s="17">
        <v>8.229000000000001</v>
      </c>
      <c r="F110" s="74"/>
      <c r="G110" s="74"/>
      <c r="H110" s="80"/>
      <c r="I110" s="24"/>
      <c r="K110" s="37"/>
    </row>
    <row r="111" spans="2:11" ht="14.25" customHeight="1">
      <c r="B111" s="15" t="s">
        <v>21</v>
      </c>
      <c r="C111" s="15" t="s">
        <v>12</v>
      </c>
      <c r="D111" s="15" t="s">
        <v>3</v>
      </c>
      <c r="E111" s="17">
        <v>8.881784197001252E-16</v>
      </c>
      <c r="F111" s="74"/>
      <c r="G111" s="74"/>
      <c r="H111" s="80"/>
      <c r="I111" s="24"/>
      <c r="K111" s="37"/>
    </row>
    <row r="112" spans="2:11" ht="14.25" customHeight="1">
      <c r="B112" s="104">
        <v>10</v>
      </c>
      <c r="C112" s="15" t="s">
        <v>415</v>
      </c>
      <c r="D112" s="15" t="s">
        <v>3</v>
      </c>
      <c r="E112" s="17">
        <v>4.9439619065339E-17</v>
      </c>
      <c r="F112" s="74"/>
      <c r="G112" s="74"/>
      <c r="H112" s="86"/>
      <c r="I112" s="24"/>
      <c r="K112" s="37"/>
    </row>
    <row r="113" spans="2:11" ht="14.25" customHeight="1">
      <c r="B113" s="15">
        <v>20</v>
      </c>
      <c r="C113" s="15" t="s">
        <v>415</v>
      </c>
      <c r="D113" s="15" t="s">
        <v>3</v>
      </c>
      <c r="E113" s="17">
        <v>3.9200000000000004</v>
      </c>
      <c r="F113" s="74"/>
      <c r="G113" s="74"/>
      <c r="H113" s="80"/>
      <c r="I113" s="24"/>
      <c r="K113" s="37"/>
    </row>
    <row r="114" spans="2:11" ht="14.25" customHeight="1">
      <c r="B114" s="15">
        <v>20</v>
      </c>
      <c r="C114" s="15" t="s">
        <v>330</v>
      </c>
      <c r="D114" s="15" t="s">
        <v>3</v>
      </c>
      <c r="E114" s="17">
        <v>0.06799999999999873</v>
      </c>
      <c r="F114" s="74"/>
      <c r="G114" s="74"/>
      <c r="H114" s="80"/>
      <c r="I114" s="24"/>
      <c r="K114" s="37"/>
    </row>
    <row r="115" spans="2:11" ht="14.25" customHeight="1">
      <c r="B115" s="15" t="s">
        <v>21</v>
      </c>
      <c r="C115" s="15" t="s">
        <v>330</v>
      </c>
      <c r="D115" s="15" t="s">
        <v>3</v>
      </c>
      <c r="E115" s="17">
        <v>0</v>
      </c>
      <c r="F115" s="74"/>
      <c r="G115" s="74"/>
      <c r="H115" s="80"/>
      <c r="I115" s="24"/>
      <c r="K115" s="37"/>
    </row>
    <row r="116" spans="2:11" ht="14.25" customHeight="1">
      <c r="B116" s="15">
        <v>20</v>
      </c>
      <c r="C116" s="15" t="s">
        <v>499</v>
      </c>
      <c r="D116" s="15" t="s">
        <v>3</v>
      </c>
      <c r="E116" s="17">
        <v>0.4200000000000022</v>
      </c>
      <c r="F116" s="74"/>
      <c r="G116" s="74"/>
      <c r="H116" s="80"/>
      <c r="I116" s="24"/>
      <c r="K116" s="37"/>
    </row>
    <row r="117" spans="2:11" ht="14.25" customHeight="1">
      <c r="B117" s="15">
        <v>20</v>
      </c>
      <c r="C117" s="15" t="s">
        <v>502</v>
      </c>
      <c r="D117" s="15" t="s">
        <v>3</v>
      </c>
      <c r="E117" s="17">
        <v>0.13599999999999934</v>
      </c>
      <c r="F117" s="74"/>
      <c r="G117" s="74"/>
      <c r="H117" s="80"/>
      <c r="I117" s="24"/>
      <c r="K117" s="37"/>
    </row>
    <row r="118" spans="2:11" ht="14.25" customHeight="1">
      <c r="B118" s="15">
        <v>20</v>
      </c>
      <c r="C118" s="15" t="s">
        <v>718</v>
      </c>
      <c r="D118" s="15" t="s">
        <v>3</v>
      </c>
      <c r="E118" s="17">
        <v>3.414999999999999</v>
      </c>
      <c r="F118" s="74"/>
      <c r="G118" s="74"/>
      <c r="H118" s="80"/>
      <c r="I118" s="24"/>
      <c r="K118" s="37"/>
    </row>
    <row r="119" spans="2:11" ht="14.25" customHeight="1">
      <c r="B119" s="15">
        <v>20</v>
      </c>
      <c r="C119" s="15" t="s">
        <v>231</v>
      </c>
      <c r="D119" s="15" t="s">
        <v>3</v>
      </c>
      <c r="E119" s="17">
        <v>3.6350000000000002</v>
      </c>
      <c r="F119" s="74"/>
      <c r="G119" s="74"/>
      <c r="H119" s="80"/>
      <c r="I119" s="24"/>
      <c r="K119" s="37"/>
    </row>
    <row r="120" spans="2:11" ht="14.25" customHeight="1">
      <c r="B120" s="15" t="s">
        <v>21</v>
      </c>
      <c r="C120" s="15" t="s">
        <v>231</v>
      </c>
      <c r="D120" s="15" t="s">
        <v>3</v>
      </c>
      <c r="E120" s="17">
        <v>0.7000000000000004</v>
      </c>
      <c r="F120" s="74"/>
      <c r="G120" s="74"/>
      <c r="H120" s="80"/>
      <c r="I120" s="24"/>
      <c r="K120" s="37"/>
    </row>
    <row r="121" spans="2:27" ht="14.25" customHeight="1">
      <c r="B121" s="15">
        <v>20</v>
      </c>
      <c r="C121" s="15" t="s">
        <v>71</v>
      </c>
      <c r="D121" s="15" t="s">
        <v>3</v>
      </c>
      <c r="E121" s="17">
        <v>0.08499999999999852</v>
      </c>
      <c r="F121" s="74"/>
      <c r="G121" s="74"/>
      <c r="H121" s="80"/>
      <c r="I121" s="24"/>
      <c r="K121" s="37"/>
      <c r="AA121" s="20">
        <f>4.3+4.37+1.63-0.57+4.81+4.99-0.145-0.065-0.145-0.5-0.075-0.065-2.205-0.065-0.98-0.065-0.4-0.65-0.96-0.065-0.66-0.065-0.07-0.69-0.065-4.99-0.07-0.065-0.13-0.07-0.14-0.194-0.07-1.94-0.2-0.13-3.21-0.386+4.73-0.225-0.885-1.435-0.13+5-0.07-0.055-0.15-0.15-0.36-0.072-0.435+5.11-0.936-2.874-0.07-0.07-0.37-0.07-0.29-0.405-0.47-0.009-1.03-0.066-1.046-2.919-0.07-0.068+4.9-0.41+1.05+4.1-0.34-4.1-1.05-0.17-1.05-1.245-0.065-0.075-0.08+4.61+4.59+4.545+1.06-0.215-0.07-0.475-0.07-1.18-0.065-0.565-3.96-0.64-0.16-4.54+3.343-0.075-0.34-0.35-0.064-0.49-0.07-0.07-0.42+0.422-0.076-0.076-5.752-0.074+4.81+4.75-4.75-2.28-0.085+3.77+4.39+1.77-0.2-0.07-0.14-0.072-0.07-0.275+5.03-3.26-0.14-0.73-1.67-0.066-1.47-0.13-0.27-0.27-0.499-0.751-2.31-0.07-0.206-0.14-0.225-0.67-0.13-0.075+2.998+10.27-0.07-0.21+1.4+3.88+3.8+1.26-0.31-1.4-0.16+2.68-0.465-0.385-0.21+0.004-0.078-0.932-0.07-0.066-0.695-0.2-1.99-0.065-0.275-1.965-0.275+1.255-0.27-0.075-0.075-1.708-0.352-0.14-0.06-0.91</f>
        <v>17.980000000000008</v>
      </c>
    </row>
    <row r="122" spans="2:53" ht="14.25" customHeight="1">
      <c r="B122" s="15" t="s">
        <v>21</v>
      </c>
      <c r="C122" s="15" t="s">
        <v>71</v>
      </c>
      <c r="D122" s="15" t="s">
        <v>3</v>
      </c>
      <c r="E122" s="17">
        <v>1.459000000000002</v>
      </c>
      <c r="F122" s="74"/>
      <c r="G122" s="74"/>
      <c r="H122" s="80"/>
      <c r="I122" s="24"/>
      <c r="K122" s="37"/>
      <c r="L122" s="19"/>
      <c r="BA122" s="20">
        <f>3.85+1.22-1.22-0.1-0.105+4.34-0.35-0.255-0.21-0.74-0.345+4.8-0.38-0.175-0.48-2.65-0.41-0.94-0.07-0.07+5.16-0.205-0.205-0.08+4.98-0.07-0.075-0.075-1.05-0.4-0.07-0.205-0.455-2.75-0.06-0.07-0.34-0.07-0.045-0.065-0.03-0.28-0.75-0.55-0.71-0.56+0.56+4.85-1.895-0.08-0.075-0.08-0.28-0.08-0.26-0.375-0.03-1.375-0.07-0.755-0.64-1.328-0.058-0.035-0.045-0.2-0.076-0.07-0.135+1.18+1.395-0.05-0.34-0.07-0.072-0.07-2.836-0.205-1.108-0.13-0.235+0.025-0.08-0.076-0.53+2.84+2.09-0.14-1.1-0.076+4.95-0.078-0.08-0.076-0.64-4.95-0.836-2.584-0.072+4.82+4.49+3.99+1.71-1.942-0.075-0.072-2.734-4.49-3.99-1.256-0.488-0.138-0.028-0.037+0.046+1.985-0.33-1.655+1.03+1.945-0.47+2.98+0.92+0.612+1.8+2.112+1.098+2.782+1.616-0.07-1.476-0.327-1.8-0.066-0.37-0.39-2.98-0.92-1.098-0.095-0.065-0.16+0.012+0.001+2.414+2.414-0.128-0.065-1.1-0.2-0.15-0.895-0.9-0.08-0.135-0.07-0.135-0.004-0.066-0.07-1.002-0.111-0.847-2.782-1.198-1.12+0.027-0.31+1.7-0.13+0.022+2.37-0.285-0.14+4.752-0.075-0.355-0.845-0.365-1.545</f>
        <v>5.212000000000008</v>
      </c>
    </row>
    <row r="123" spans="2:53" ht="14.25" customHeight="1">
      <c r="B123" s="97" t="s">
        <v>21</v>
      </c>
      <c r="C123" s="97" t="s">
        <v>71</v>
      </c>
      <c r="D123" s="97" t="s">
        <v>3</v>
      </c>
      <c r="E123" s="111">
        <v>8.604</v>
      </c>
      <c r="F123" s="98"/>
      <c r="G123" s="98"/>
      <c r="H123" s="100"/>
      <c r="I123" s="24"/>
      <c r="K123" s="37"/>
      <c r="L123" s="19"/>
      <c r="BA123" s="19"/>
    </row>
    <row r="124" spans="2:11" ht="14.25" customHeight="1">
      <c r="B124" s="15">
        <v>20</v>
      </c>
      <c r="C124" s="15" t="s">
        <v>58</v>
      </c>
      <c r="D124" s="15" t="s">
        <v>3</v>
      </c>
      <c r="E124" s="17">
        <v>4.361094818605693E-15</v>
      </c>
      <c r="F124" s="74"/>
      <c r="G124" s="74"/>
      <c r="H124" s="80"/>
      <c r="I124" s="24"/>
      <c r="K124" s="37"/>
    </row>
    <row r="125" spans="2:92" ht="14.25" customHeight="1">
      <c r="B125" s="15" t="s">
        <v>21</v>
      </c>
      <c r="C125" s="15" t="s">
        <v>58</v>
      </c>
      <c r="D125" s="15" t="s">
        <v>3</v>
      </c>
      <c r="E125" s="17">
        <v>3.1200000000000045</v>
      </c>
      <c r="F125" s="74"/>
      <c r="G125" s="74"/>
      <c r="H125" s="80"/>
      <c r="I125" s="24"/>
      <c r="K125" s="37"/>
      <c r="CN125" s="4"/>
    </row>
    <row r="126" spans="2:92" ht="14.25" customHeight="1">
      <c r="B126" s="15">
        <v>20</v>
      </c>
      <c r="C126" s="15" t="s">
        <v>64</v>
      </c>
      <c r="D126" s="15" t="s">
        <v>3</v>
      </c>
      <c r="E126" s="17">
        <v>12.18700000000001</v>
      </c>
      <c r="F126" s="74"/>
      <c r="G126" s="74"/>
      <c r="H126" s="80"/>
      <c r="I126" s="24"/>
      <c r="J126" s="19"/>
      <c r="K126" s="37"/>
      <c r="CN126" s="19"/>
    </row>
    <row r="127" spans="2:92" ht="14.25" customHeight="1">
      <c r="B127" s="15" t="s">
        <v>21</v>
      </c>
      <c r="C127" s="15" t="s">
        <v>64</v>
      </c>
      <c r="D127" s="15" t="s">
        <v>3</v>
      </c>
      <c r="E127" s="17">
        <v>3.4920000000000058</v>
      </c>
      <c r="F127" s="74"/>
      <c r="G127" s="74"/>
      <c r="H127" s="80"/>
      <c r="I127" s="24"/>
      <c r="K127" s="37"/>
      <c r="CN127" s="4"/>
    </row>
    <row r="128" spans="2:92" ht="14.25" customHeight="1">
      <c r="B128" s="15">
        <v>20</v>
      </c>
      <c r="C128" s="15" t="s">
        <v>831</v>
      </c>
      <c r="D128" s="15" t="s">
        <v>3</v>
      </c>
      <c r="E128" s="17">
        <v>3.774000000000001</v>
      </c>
      <c r="F128" s="74"/>
      <c r="G128" s="74"/>
      <c r="H128" s="80"/>
      <c r="I128" s="24"/>
      <c r="K128" s="37"/>
      <c r="CN128" s="4"/>
    </row>
    <row r="129" spans="2:11" ht="14.25" customHeight="1">
      <c r="B129" s="15">
        <v>20</v>
      </c>
      <c r="C129" s="15" t="s">
        <v>74</v>
      </c>
      <c r="D129" s="15" t="s">
        <v>3</v>
      </c>
      <c r="E129" s="17">
        <v>8.994999999999987</v>
      </c>
      <c r="F129" s="74"/>
      <c r="G129" s="74"/>
      <c r="H129" s="80"/>
      <c r="I129" s="24"/>
      <c r="J129" s="19"/>
      <c r="K129" s="37"/>
    </row>
    <row r="130" spans="2:11" ht="14.25" customHeight="1">
      <c r="B130" s="15" t="s">
        <v>21</v>
      </c>
      <c r="C130" s="15" t="s">
        <v>74</v>
      </c>
      <c r="D130" s="15" t="s">
        <v>3</v>
      </c>
      <c r="E130" s="17">
        <v>-2.345346139520643E-15</v>
      </c>
      <c r="F130" s="74"/>
      <c r="G130" s="74"/>
      <c r="H130" s="80"/>
      <c r="I130" s="24"/>
      <c r="K130" s="37"/>
    </row>
    <row r="131" spans="2:11" ht="14.25" customHeight="1">
      <c r="B131" s="15">
        <v>20</v>
      </c>
      <c r="C131" s="15" t="s">
        <v>660</v>
      </c>
      <c r="D131" s="15" t="s">
        <v>3</v>
      </c>
      <c r="E131" s="17">
        <v>6.018000000000002</v>
      </c>
      <c r="F131" s="74"/>
      <c r="G131" s="74"/>
      <c r="H131" s="80"/>
      <c r="I131" s="24"/>
      <c r="K131" s="37"/>
    </row>
    <row r="132" spans="2:35" ht="14.25" customHeight="1">
      <c r="B132" s="15">
        <v>20</v>
      </c>
      <c r="C132" s="15" t="s">
        <v>13</v>
      </c>
      <c r="D132" s="15" t="s">
        <v>3</v>
      </c>
      <c r="E132" s="17">
        <v>0.16999999999999862</v>
      </c>
      <c r="F132" s="74"/>
      <c r="G132" s="74"/>
      <c r="H132" s="80"/>
      <c r="I132" s="24"/>
      <c r="K132" s="37"/>
      <c r="AI132" s="20">
        <f>6.695-0.995+2.98-0.09-0.32-1-0.175-0.16-0.33-1.145-0.02-0.13-0.13-0.375-1.055-0.13-0.13-0.125-0.13-0.49-1.515-1.065-0.165+4.66-0.14-0.295-0.83+4.74-0.68-0.71+0.32-0.27-0.28-0.14+4.78-0.13-0.555-0.542-2.045-2.89-0.275-0.95-0.135-0.425-0.135-0.138+10.318-0.265-3.09+3.93+1.4-0.272-0.85-0.146-0.28-0.142-1.75-0.44-0.29-0.145-0.432-2.945-0.11-0.011-0.124-0.438+4.7+4.86-1.265-0.14-1.075-0.254-0.031-1.56-0.32-0.16-0.32-0.155-0.29-0.625-0.165-0.64-1.41-2.356-0.436-0.28-0.142+4.85+0.5-0.312-0.16-2.004-0.662-1-0.85-0.16-0.14-0.58-2.226-0.01-0.48-0.165-0.158-0.241-0.105+0.545-0.037-0.128-0.33-0.54-0.172+4.8-4.8+4.78-1.115-0.475-0.219+5.01-0.156-0.61-0.32-1.31-0.155-0.32-0.482-0.644-0.16-0.24-0.48-2.145-0.122-0.32-0.155-0.315-0.16-0.005-0.11+0.004+2.43+2.43-0.275-0.135-0.135-0.28-0.27-0.27-0.135-0.135-0.27-0.275+2.73-1.09-0.96+2.74-0.135-0.14-0.135-0.41-1.642-0.135-0.275-0.27-0.14-0.27-0.14-0.692-1.355+0.004-0.11-0.255-0.045+0.045+5.2-0.276-0.27-0.548-0.412+1.134-0.28</f>
        <v>4.548000000000001</v>
      </c>
    </row>
    <row r="133" spans="2:35" ht="14.25" customHeight="1">
      <c r="B133" s="15" t="s">
        <v>21</v>
      </c>
      <c r="C133" s="15" t="s">
        <v>13</v>
      </c>
      <c r="D133" s="15" t="s">
        <v>3</v>
      </c>
      <c r="E133" s="17">
        <v>1.8450000000000024</v>
      </c>
      <c r="F133" s="74"/>
      <c r="G133" s="74"/>
      <c r="H133" s="80"/>
      <c r="I133" s="24"/>
      <c r="K133" s="37"/>
      <c r="AI133" s="19"/>
    </row>
    <row r="134" spans="2:81" ht="14.25" customHeight="1">
      <c r="B134" s="15">
        <v>20</v>
      </c>
      <c r="C134" s="15" t="s">
        <v>112</v>
      </c>
      <c r="D134" s="15" t="s">
        <v>3</v>
      </c>
      <c r="E134" s="17">
        <v>6.848</v>
      </c>
      <c r="F134" s="74"/>
      <c r="G134" s="74"/>
      <c r="H134" s="80"/>
      <c r="I134" s="24"/>
      <c r="K134" s="37"/>
      <c r="CC134" s="20">
        <f>3.14-2.045-0.32-0.16+7.91-0.31+4.98-0.6-0.505-1.95-0.385-0.285-0.26-0.16-1.045-0.266-0.13-0.435-0.495-0.235-0.13-0.15-0.54-0.51-0.25-1-0.235-0.13-0.252-1.655-0.136+4.19-0.17-0.51-0.33-0.354-1.415-2.39+0.093-0.165+10.02-2.082-0.758-0.154-2.936-0.17+5.54-0.466-0.31-3.876-1.685+0.252-0.094-0.051-0.48-0.31-0.31+4.79+4.8+1.01-1.04-0.185-1.205-0.175-0.175-2.05-0.345-0.336+2.77+2.41-2.75-1.01-0.174-1.49-0.04-0.05-0.066-0.326-0.31-1.28-2.41-0.201-1.385-0.852-0.046-0.11-0.283-0.202+0.181+0.275+0.565-0.422-0.275+2.63+2.45-0.985-1.645-2.115-0.145-0.325+2.83-1.245+2.21-0.17-0.995-0.315-0.32-1.89-0.105-0.045+0.037+3.18+1.92-0.165-0.637-0.16-2.218-0.637-0.16+2.4+2.57-0.161-0.48-0.162-0.175-1.745-2.59-0.8+0.02+5.08-0.16-0.155-3.825-0.16-0.325-0.32-0.16+0.025+2.52+2.53-0.508-0.678-0.168-0.34-2.19+4.77+3.49+4.79+4.73-4.79-0.285+4.62+3.51-0.345-0.826-0.186+1.84-0.346+0.425-0.344-0.345-0.515-0.172-2.945-0.43-0.542-0.17+0.016+0.005-1.1-0.936-2.028-0.556-0.001-0.185-0.38-3.6-0.185-0.172-3.49</f>
        <v>4.48799999999999</v>
      </c>
    </row>
    <row r="135" spans="2:81" ht="14.25" customHeight="1">
      <c r="B135" s="15" t="s">
        <v>21</v>
      </c>
      <c r="C135" s="15" t="s">
        <v>112</v>
      </c>
      <c r="D135" s="15" t="s">
        <v>3</v>
      </c>
      <c r="E135" s="17">
        <v>0.13999999999999838</v>
      </c>
      <c r="F135" s="74"/>
      <c r="G135" s="74"/>
      <c r="H135" s="80"/>
      <c r="I135" s="24"/>
      <c r="K135" s="37"/>
      <c r="CC135" s="19"/>
    </row>
    <row r="136" spans="2:11" ht="14.25" customHeight="1">
      <c r="B136" s="15">
        <v>20</v>
      </c>
      <c r="C136" s="15" t="s">
        <v>287</v>
      </c>
      <c r="D136" s="15" t="s">
        <v>3</v>
      </c>
      <c r="E136" s="17">
        <v>4.692</v>
      </c>
      <c r="F136" s="74"/>
      <c r="G136" s="74"/>
      <c r="H136" s="80"/>
      <c r="I136" s="24"/>
      <c r="K136" s="37"/>
    </row>
    <row r="137" spans="2:11" ht="14.25" customHeight="1">
      <c r="B137" s="15">
        <v>20</v>
      </c>
      <c r="C137" s="15" t="s">
        <v>82</v>
      </c>
      <c r="D137" s="15" t="s">
        <v>3</v>
      </c>
      <c r="E137" s="17">
        <v>10.479999999999997</v>
      </c>
      <c r="F137" s="74"/>
      <c r="G137" s="74"/>
      <c r="H137" s="80"/>
      <c r="I137" s="24"/>
      <c r="K137" s="37"/>
    </row>
    <row r="138" spans="2:11" ht="14.25" customHeight="1">
      <c r="B138" s="15" t="s">
        <v>21</v>
      </c>
      <c r="C138" s="15" t="s">
        <v>82</v>
      </c>
      <c r="D138" s="15" t="s">
        <v>3</v>
      </c>
      <c r="E138" s="17">
        <v>5.37</v>
      </c>
      <c r="F138" s="74"/>
      <c r="G138" s="74"/>
      <c r="H138" s="80"/>
      <c r="I138" s="24"/>
      <c r="K138" s="37"/>
    </row>
    <row r="139" spans="2:11" ht="14.25" customHeight="1">
      <c r="B139" s="15">
        <v>20</v>
      </c>
      <c r="C139" s="15" t="s">
        <v>288</v>
      </c>
      <c r="D139" s="15" t="s">
        <v>3</v>
      </c>
      <c r="E139" s="17">
        <v>-1.3877787807814457E-17</v>
      </c>
      <c r="F139" s="74"/>
      <c r="G139" s="74"/>
      <c r="H139" s="80"/>
      <c r="I139" s="24"/>
      <c r="K139" s="37"/>
    </row>
    <row r="140" spans="2:11" ht="14.25" customHeight="1">
      <c r="B140" s="15">
        <v>20</v>
      </c>
      <c r="C140" s="15" t="s">
        <v>684</v>
      </c>
      <c r="D140" s="15" t="s">
        <v>3</v>
      </c>
      <c r="E140" s="17">
        <v>9.853229343548264E-16</v>
      </c>
      <c r="F140" s="74"/>
      <c r="G140" s="74"/>
      <c r="H140" s="80"/>
      <c r="I140" s="24"/>
      <c r="K140" s="37"/>
    </row>
    <row r="141" spans="2:11" ht="14.25" customHeight="1">
      <c r="B141" s="15">
        <v>20</v>
      </c>
      <c r="C141" s="15" t="s">
        <v>204</v>
      </c>
      <c r="D141" s="15" t="s">
        <v>3</v>
      </c>
      <c r="E141" s="17">
        <v>0.08199999999999893</v>
      </c>
      <c r="F141" s="74"/>
      <c r="G141" s="74"/>
      <c r="H141" s="80"/>
      <c r="I141" s="24"/>
      <c r="K141" s="37"/>
    </row>
    <row r="142" spans="2:11" ht="14.25" customHeight="1">
      <c r="B142" s="15">
        <v>20</v>
      </c>
      <c r="C142" s="15" t="s">
        <v>205</v>
      </c>
      <c r="D142" s="15" t="s">
        <v>3</v>
      </c>
      <c r="E142" s="17">
        <v>7.119305145408816E-15</v>
      </c>
      <c r="F142" s="74"/>
      <c r="G142" s="74"/>
      <c r="H142" s="80"/>
      <c r="I142" s="24"/>
      <c r="K142" s="37"/>
    </row>
    <row r="143" spans="2:11" ht="14.25" customHeight="1">
      <c r="B143" s="15" t="s">
        <v>21</v>
      </c>
      <c r="C143" s="15" t="s">
        <v>205</v>
      </c>
      <c r="D143" s="15" t="s">
        <v>3</v>
      </c>
      <c r="E143" s="17">
        <v>0</v>
      </c>
      <c r="F143" s="74"/>
      <c r="G143" s="74"/>
      <c r="H143" s="80"/>
      <c r="I143" s="24"/>
      <c r="K143" s="37"/>
    </row>
    <row r="144" spans="2:11" ht="14.25" customHeight="1">
      <c r="B144" s="15">
        <v>20</v>
      </c>
      <c r="C144" s="15" t="s">
        <v>208</v>
      </c>
      <c r="D144" s="15" t="s">
        <v>3</v>
      </c>
      <c r="E144" s="17">
        <v>0.014999999999999875</v>
      </c>
      <c r="F144" s="74"/>
      <c r="G144" s="74"/>
      <c r="H144" s="80"/>
      <c r="I144" s="24"/>
      <c r="K144" s="37"/>
    </row>
    <row r="145" spans="2:11" ht="14.25" customHeight="1">
      <c r="B145" s="15" t="s">
        <v>21</v>
      </c>
      <c r="C145" s="15" t="s">
        <v>208</v>
      </c>
      <c r="D145" s="15" t="s">
        <v>3</v>
      </c>
      <c r="E145" s="17">
        <v>0.24900000000000067</v>
      </c>
      <c r="F145" s="74"/>
      <c r="G145" s="74"/>
      <c r="H145" s="80"/>
      <c r="I145" s="24"/>
      <c r="K145" s="37"/>
    </row>
    <row r="146" spans="2:11" ht="14.25" customHeight="1">
      <c r="B146" s="104">
        <v>10</v>
      </c>
      <c r="C146" s="15" t="s">
        <v>221</v>
      </c>
      <c r="D146" s="15" t="s">
        <v>3</v>
      </c>
      <c r="E146" s="17">
        <v>2.854</v>
      </c>
      <c r="F146" s="74"/>
      <c r="G146" s="74"/>
      <c r="H146" s="80"/>
      <c r="I146" s="24"/>
      <c r="K146" s="37"/>
    </row>
    <row r="147" spans="2:11" ht="14.25" customHeight="1">
      <c r="B147" s="15">
        <v>20</v>
      </c>
      <c r="C147" s="15" t="s">
        <v>221</v>
      </c>
      <c r="D147" s="15" t="s">
        <v>3</v>
      </c>
      <c r="E147" s="17">
        <v>0.08499999999999672</v>
      </c>
      <c r="F147" s="74"/>
      <c r="G147" s="74"/>
      <c r="H147" s="80"/>
      <c r="I147" s="24"/>
      <c r="K147" s="37"/>
    </row>
    <row r="148" spans="2:11" ht="14.25" customHeight="1">
      <c r="B148" s="15" t="s">
        <v>21</v>
      </c>
      <c r="C148" s="15" t="s">
        <v>221</v>
      </c>
      <c r="D148" s="15" t="s">
        <v>3</v>
      </c>
      <c r="E148" s="17">
        <v>-9.298117831235686E-16</v>
      </c>
      <c r="F148" s="74"/>
      <c r="G148" s="74"/>
      <c r="H148" s="80"/>
      <c r="I148" s="24"/>
      <c r="K148" s="37"/>
    </row>
    <row r="149" spans="2:93" s="6" customFormat="1" ht="14.25" customHeight="1">
      <c r="B149" s="15">
        <v>20</v>
      </c>
      <c r="C149" s="15" t="s">
        <v>180</v>
      </c>
      <c r="D149" s="15" t="s">
        <v>3</v>
      </c>
      <c r="E149" s="17">
        <v>14.285999999999989</v>
      </c>
      <c r="F149" s="74"/>
      <c r="G149" s="74"/>
      <c r="H149" s="80"/>
      <c r="I149" s="24"/>
      <c r="J149" s="61"/>
      <c r="K149" s="37"/>
      <c r="L149" s="4"/>
      <c r="M149" s="61"/>
      <c r="N149" s="61"/>
      <c r="CO149" s="45"/>
    </row>
    <row r="150" spans="2:11" ht="14.25" customHeight="1">
      <c r="B150" s="15" t="s">
        <v>21</v>
      </c>
      <c r="C150" s="15" t="s">
        <v>180</v>
      </c>
      <c r="D150" s="15" t="s">
        <v>3</v>
      </c>
      <c r="E150" s="17">
        <v>0.05000000000000257</v>
      </c>
      <c r="F150" s="74"/>
      <c r="G150" s="74"/>
      <c r="H150" s="80"/>
      <c r="I150" s="24"/>
      <c r="K150" s="37"/>
    </row>
    <row r="151" spans="2:66" ht="14.25" customHeight="1">
      <c r="B151" s="15">
        <v>20</v>
      </c>
      <c r="C151" s="15" t="s">
        <v>14</v>
      </c>
      <c r="D151" s="15" t="s">
        <v>3</v>
      </c>
      <c r="E151" s="17">
        <v>11.511000000000003</v>
      </c>
      <c r="F151" s="74"/>
      <c r="G151" s="74"/>
      <c r="H151" s="80"/>
      <c r="I151" s="24"/>
      <c r="K151" s="37"/>
      <c r="BN151" s="20">
        <f>4.403-0.925-0.135-0.33+4.81+4.79-1.03-0.34-0.19-2.98-0.47-0.345-0.13-0.145+4.9-0.682-0.85-1.87-1.018-1.04-0.16-0.176-2.235-0.495-1.46-0.09-0.51+1.765-0.18-0.66-0.144-0.041-1.045+4.86-0.485-1.93-0.313-2.445-0.58+4.39+4.85+4.44+1.93-0.75-3.96-1.93-0.75-0.152-0.31-0.155-0.155-0.145-0.15-0.155-1.99-0.155+4.4+4.37+1.635-0.185-1.515-0.98-4.37-1.07-0.16-0.155-1.96-1.115-0.947-0.15-1.485-0.445-0.005-0.15-0.17-0.315+4.92+2.1-0.053-0.028-0.084-0.31-1.8-0.45+3.91+4.14-0.015-0.121-0.45-0.16-0.162-3.91-1.07-0.15-0.34-0.515-1.03-0.15-0.01-0.3-0.155-1.2-0.155-0.16-0.165-1.287-0.133+2.43+2.59-0.34-0.547-2.43-2.378+5.25-0.155-4.95-0.3-0.17+0.113+3.52+3.37+3.5-1.08-0.15-1.985-0.155-0.15-0.305-0.925-0.08-2.435-1.07-1.07-0.33+0.08+2.99+1.94-1.046-0.16-0.165-0.44+0.03-0.45-0.17+0.17+4.21-0.302-0.305-0.3-1.18-0.89-0.16-0.15+4.26+4.24-0.17-0.17+0.17-0.145-0.14+4.84+4.88+4.53+0.87-1.05-1.344-0.435-0.975-0.178-0.175+0.008-0.71-0.855-0.505-0.215-0.302-2.045-2.04-0.475-0.48</f>
        <v>15.745999999999992</v>
      </c>
    </row>
    <row r="152" spans="2:86" ht="14.25" customHeight="1">
      <c r="B152" s="15">
        <v>20</v>
      </c>
      <c r="C152" s="15" t="s">
        <v>201</v>
      </c>
      <c r="D152" s="15" t="s">
        <v>3</v>
      </c>
      <c r="E152" s="17">
        <v>9.049999999999999</v>
      </c>
      <c r="F152" s="74"/>
      <c r="G152" s="74"/>
      <c r="H152" s="80"/>
      <c r="I152" s="24"/>
      <c r="K152" s="37"/>
      <c r="CH152" s="20">
        <f>12.85-0.97-0.15-2.1-0.325-0.67-0.31-0.29-0.15-1.04-1.91-0.18-0.045-0.405-0.15-0.145-0.145-0.73-2.44-0.715+0.02+3.04-0.475-0.475-1.41-0.47+2.88+2.66-0.37-0.205-1.45-0.615+3.19+1.81-1.81-0.2-0.03-0.38-0.41-0.415-0.205-0.206-0.2-0.844-1.02-0.504-1.85+0.008+3.22+1.78+2.11+2.47-2.68-0.54-0.708+4.97-0.14-1.57-0.57-0.285-0.356-0.435-0.716-1.42+4.63+4.83+1.24-0.176-0.354-0.355-0.172-0.18-0.34-0.43-0.72-0.72-0.354-0.516-0.016-0.36+5.02-0.18-0.89-0.18-0.89-0.044-0.162+0.006-0.72-1.246-0.36+0.007-0.166-5.02-0.362-4.664-1.396+0.066+4.94+2.64+2.64-0.176-2.284-0.176-0.174-1.058-0.175-0.358-0.176-0.178-0.178-0.525-0.175-0.356-1.234-1.585+2.65+2.66-0.007-0.35-1.055-2.66-2.65+5.06+2.89-5.06-2.89+1.62+0.3-0.32-0.3+4.88-1.755-0.16-0.17-0.48-0.175-0.525-2.425-0.505+0.015+2.75+2.59-2.75-2.59+2.73+2.55+2.55+2.7+2.73+2.56-0.17-0.34-0.176-0.512-1.025-0.525-0.51-0.17-0.172-0.345-0.17-0.515-0.5-1.52-2.55-2.71+0.01-0.176-1.368-0.163+3.76+1.32-0.33-3.6-0.172-0.16</f>
        <v>3.030999999999999</v>
      </c>
    </row>
    <row r="153" spans="2:86" ht="14.25" customHeight="1">
      <c r="B153" s="15" t="s">
        <v>21</v>
      </c>
      <c r="C153" s="15" t="s">
        <v>201</v>
      </c>
      <c r="D153" s="15" t="s">
        <v>3</v>
      </c>
      <c r="E153" s="17">
        <v>0</v>
      </c>
      <c r="F153" s="74"/>
      <c r="G153" s="74"/>
      <c r="H153" s="80"/>
      <c r="I153" s="24"/>
      <c r="K153" s="37"/>
      <c r="CH153" s="19"/>
    </row>
    <row r="154" spans="2:11" ht="14.25" customHeight="1">
      <c r="B154" s="15">
        <v>20</v>
      </c>
      <c r="C154" s="15" t="s">
        <v>178</v>
      </c>
      <c r="D154" s="15" t="s">
        <v>3</v>
      </c>
      <c r="E154" s="17">
        <v>10.20699999999999</v>
      </c>
      <c r="F154" s="74"/>
      <c r="G154" s="74"/>
      <c r="H154" s="80"/>
      <c r="I154" s="24"/>
      <c r="K154" s="37"/>
    </row>
    <row r="155" spans="2:11" ht="14.25" customHeight="1">
      <c r="B155" s="15">
        <v>20</v>
      </c>
      <c r="C155" s="15" t="s">
        <v>235</v>
      </c>
      <c r="D155" s="15" t="s">
        <v>3</v>
      </c>
      <c r="E155" s="17">
        <v>7.574999999999999</v>
      </c>
      <c r="F155" s="74"/>
      <c r="G155" s="74"/>
      <c r="H155" s="80"/>
      <c r="I155" s="24"/>
      <c r="K155" s="37"/>
    </row>
    <row r="156" spans="2:11" ht="14.25" customHeight="1">
      <c r="B156" s="15">
        <v>20</v>
      </c>
      <c r="C156" s="15" t="s">
        <v>294</v>
      </c>
      <c r="D156" s="15" t="s">
        <v>3</v>
      </c>
      <c r="E156" s="17">
        <v>6.575000000000001</v>
      </c>
      <c r="F156" s="74"/>
      <c r="G156" s="74"/>
      <c r="H156" s="80"/>
      <c r="I156" s="24"/>
      <c r="K156" s="37"/>
    </row>
    <row r="157" spans="2:11" ht="14.25" customHeight="1">
      <c r="B157" s="15">
        <v>20</v>
      </c>
      <c r="C157" s="15" t="s">
        <v>190</v>
      </c>
      <c r="D157" s="15" t="s">
        <v>3</v>
      </c>
      <c r="E157" s="17">
        <v>7.932</v>
      </c>
      <c r="F157" s="74"/>
      <c r="G157" s="74"/>
      <c r="H157" s="80"/>
      <c r="I157" s="24"/>
      <c r="K157" s="37"/>
    </row>
    <row r="158" spans="2:11" ht="14.25" customHeight="1">
      <c r="B158" s="15" t="s">
        <v>21</v>
      </c>
      <c r="C158" s="15" t="s">
        <v>190</v>
      </c>
      <c r="D158" s="15" t="s">
        <v>3</v>
      </c>
      <c r="E158" s="17">
        <v>-5.689893001203927E-16</v>
      </c>
      <c r="F158" s="74"/>
      <c r="G158" s="74"/>
      <c r="H158" s="80"/>
      <c r="I158" s="24"/>
      <c r="K158" s="37"/>
    </row>
    <row r="159" spans="2:11" ht="14.25" customHeight="1">
      <c r="B159" s="15">
        <v>20</v>
      </c>
      <c r="C159" s="15" t="s">
        <v>682</v>
      </c>
      <c r="D159" s="15" t="s">
        <v>3</v>
      </c>
      <c r="E159" s="17">
        <v>9.624999999999998</v>
      </c>
      <c r="F159" s="74"/>
      <c r="G159" s="74"/>
      <c r="H159" s="80"/>
      <c r="I159" s="24"/>
      <c r="K159" s="37"/>
    </row>
    <row r="160" spans="2:11" ht="14.25" customHeight="1">
      <c r="B160" s="15">
        <v>20</v>
      </c>
      <c r="C160" s="15" t="s">
        <v>32</v>
      </c>
      <c r="D160" s="15" t="s">
        <v>3</v>
      </c>
      <c r="E160" s="17">
        <v>3.735000000000002</v>
      </c>
      <c r="F160" s="74"/>
      <c r="G160" s="74"/>
      <c r="H160" s="80"/>
      <c r="I160" s="24"/>
      <c r="K160" s="37"/>
    </row>
    <row r="161" spans="2:11" ht="14.25" customHeight="1">
      <c r="B161" s="15" t="s">
        <v>21</v>
      </c>
      <c r="C161" s="15" t="s">
        <v>32</v>
      </c>
      <c r="D161" s="15" t="s">
        <v>3</v>
      </c>
      <c r="E161" s="17">
        <v>3.4819999999999975</v>
      </c>
      <c r="F161" s="74"/>
      <c r="G161" s="74"/>
      <c r="H161" s="80"/>
      <c r="I161" s="24"/>
      <c r="K161" s="37"/>
    </row>
    <row r="162" spans="2:11" ht="14.25" customHeight="1">
      <c r="B162" s="104">
        <v>10</v>
      </c>
      <c r="C162" s="15" t="s">
        <v>75</v>
      </c>
      <c r="D162" s="15" t="s">
        <v>3</v>
      </c>
      <c r="E162" s="17">
        <v>0</v>
      </c>
      <c r="F162" s="74"/>
      <c r="G162" s="74"/>
      <c r="H162" s="80"/>
      <c r="I162" s="24"/>
      <c r="K162" s="37"/>
    </row>
    <row r="163" spans="2:26" ht="14.25" customHeight="1">
      <c r="B163" s="15">
        <v>20</v>
      </c>
      <c r="C163" s="15" t="s">
        <v>75</v>
      </c>
      <c r="D163" s="15" t="s">
        <v>3</v>
      </c>
      <c r="E163" s="17">
        <v>35.43500000000001</v>
      </c>
      <c r="F163" s="74"/>
      <c r="G163" s="74"/>
      <c r="H163" s="80"/>
      <c r="I163" s="24"/>
      <c r="K163" s="37"/>
      <c r="O163" s="4"/>
      <c r="P163" s="4"/>
      <c r="Q163" s="4"/>
      <c r="R163" s="4"/>
      <c r="Z163" s="20">
        <f>20.67-0.015-1.995-0.28-0.57-0.845-0.25-0.24-0.468-0.08-0.184-0.093-0.018-0.754-0.605-0.239-0.835-0.12-0.175-0.237-1.835-0.486-0.094-0.964-0.21-0.286-1.04-0.026-0.18-0.535-0.103-0.074-1.254+4.96-2.314-0.538+2.3+1.65+2.79-1.265-0.446-0.17-0.092-0.11-0.235+3.975-0.305-0.275+3.13+3.925+2.71-0.99-0.094-0.092-0.086-0.18-0.092+10.15-1.742-0.08-0.27-1-1.015+3.95-0.09-1.29-0.265+5.06-0.385-0.195-0.08-1.32-0.315-1.68-5.08-0.69-2.193-0.18+4.14+3.68+3.368+3.1+3.72-5.06-1.29-4.14-2.06-5.34-0.082-1.245-3.13-2.19-1.096-0.261-0.396-0.095+10.1+10.145+19.505-0.062-0.48-0.797-10.015-0.533-0.207-0.095-0.28-0.094-0.282-0.93-0.095+2+4.49+4.74+4.68+4.02+4.74+4.74-3.157+4.22+2.59+3.56+5.11-0.086-0.126-0.054-0.53-0.316-0.09-0.195-0.095-0.27-0.325+0.128-0.41-1.63-0.085-0.08-0.62-0.085-0.94-0.1-0.112-1.258-1.182-0.16-0.615-2.423-2.43-1.947-1.54-0.049-0.036-0.175-0.536-0.28-0.386-0.175-0.054-0.014-0.027-2.485-0.265-0.23-2.48-0.305-1.122-0.45-0.23-0.075-0.808-4.065-0.92-0.075-0.185-0.645-0.034-0.1-0.036-0.085-1.197</f>
        <v>49.16200000000004</v>
      </c>
    </row>
    <row r="164" spans="2:26" ht="14.25" customHeight="1">
      <c r="B164" s="97">
        <v>20</v>
      </c>
      <c r="C164" s="97" t="s">
        <v>75</v>
      </c>
      <c r="D164" s="97" t="s">
        <v>3</v>
      </c>
      <c r="E164" s="111">
        <v>0.33599999999999985</v>
      </c>
      <c r="F164" s="98"/>
      <c r="G164" s="98"/>
      <c r="H164" s="100"/>
      <c r="I164" s="24"/>
      <c r="K164" s="37"/>
      <c r="O164" s="4"/>
      <c r="P164" s="4"/>
      <c r="Q164" s="4"/>
      <c r="R164" s="4"/>
      <c r="Z164" s="19"/>
    </row>
    <row r="165" spans="2:17" ht="14.25" customHeight="1">
      <c r="B165" s="15" t="s">
        <v>21</v>
      </c>
      <c r="C165" s="15" t="s">
        <v>75</v>
      </c>
      <c r="D165" s="15" t="s">
        <v>3</v>
      </c>
      <c r="E165" s="17">
        <v>36.13999999999998</v>
      </c>
      <c r="F165" s="74"/>
      <c r="G165" s="74"/>
      <c r="H165" s="80"/>
      <c r="I165" s="24"/>
      <c r="K165" s="37"/>
      <c r="Q165" s="17">
        <f>17.442-0.47-3.68-1.01-0.393-0.357-0.095-1.32-0.113-0.267-1.755-1.269-0.24-0.562-0.35-0.7-0.595-0.295-0.08+0.829-0.167-0.185-0.074-0.08-0.084-0.09+6.13-4.194-4.41+3.4+5.23-0.385+0.064-0.65-0.095-0.855-0.6-0.895-0.695-0.205-0.2-0.105-0.105-0.205-0.2-2.936-0.285-0.205-0.505+0.57-0.1-0.47-0.485-0.49+0.021+4.72-0.095-0.01-0.9+2.3+10.18-2.03-0.165-2.3-0.66-0.243-0.084-2.29-0.11+0.035-0.996-0.454-0.1-2.264-0.082-0.325-0.1+0.1+0.004-0.082-0.084-0.886-3.41+0.151+1.95+3.25+4.55-0.086-0.09-0.908-0.952-0.424-0.178+4.935+1.365-0.092-1.365-2.326-3.455-0.192-0.37-1.46-0.368+1.43-1.405-1.231-0.159-0.09+15.23-0.182-0.924-0.18+3.81-0.086-0.38-0.094-0.192-0.26-0.54-0.095-0.54-0.465-0.09-0.28-1.12-10.185-0.36+3.61+1.35-1.755-0.44-1.255-0.095-2.525+2.175-0.029-2.175-1.151-0.082-1.35-1.085-0.146-0.508+0.065+4.98+4.96-0.086-0.827-0.642-0.187+9.89-1.372-0.57-2.025-1.752+1.912+4.838+3.28-0.56-0.086-0.096-0.475-0.19-0.82-0.185-2.56-0.826-0.72+2.488-0.085-2.66-2.488-1.538-0.19-0.332-0.365-0.635-0.355-0.535</f>
        <v>9.186000000000009</v>
      </c>
    </row>
    <row r="166" spans="2:18" ht="14.25" customHeight="1">
      <c r="B166" s="15">
        <v>20</v>
      </c>
      <c r="C166" s="15" t="s">
        <v>196</v>
      </c>
      <c r="D166" s="15" t="s">
        <v>3</v>
      </c>
      <c r="E166" s="17">
        <v>3.493999999999998</v>
      </c>
      <c r="F166" s="74"/>
      <c r="G166" s="74"/>
      <c r="H166" s="80"/>
      <c r="I166" s="24"/>
      <c r="K166" s="37"/>
      <c r="O166" s="4"/>
      <c r="P166" s="4"/>
      <c r="Q166" s="4"/>
      <c r="R166" s="4"/>
    </row>
    <row r="167" spans="2:18" ht="14.25" customHeight="1">
      <c r="B167" s="15" t="s">
        <v>21</v>
      </c>
      <c r="C167" s="15" t="s">
        <v>196</v>
      </c>
      <c r="D167" s="15" t="s">
        <v>3</v>
      </c>
      <c r="E167" s="17">
        <v>-1.3600232051658168E-15</v>
      </c>
      <c r="F167" s="74"/>
      <c r="G167" s="74"/>
      <c r="H167" s="80"/>
      <c r="I167" s="24"/>
      <c r="K167" s="37"/>
      <c r="O167" s="4"/>
      <c r="P167" s="4"/>
      <c r="Q167" s="4"/>
      <c r="R167" s="4"/>
    </row>
    <row r="168" spans="2:18" ht="14.25" customHeight="1">
      <c r="B168" s="15">
        <v>20</v>
      </c>
      <c r="C168" s="15" t="s">
        <v>77</v>
      </c>
      <c r="D168" s="15" t="s">
        <v>3</v>
      </c>
      <c r="E168" s="17">
        <v>25.433000000000007</v>
      </c>
      <c r="F168" s="74"/>
      <c r="G168" s="74"/>
      <c r="H168" s="80"/>
      <c r="I168" s="24"/>
      <c r="K168" s="37"/>
      <c r="O168" s="4"/>
      <c r="P168" s="4"/>
      <c r="Q168" s="4"/>
      <c r="R168" s="19"/>
    </row>
    <row r="169" spans="2:18" ht="14.25" customHeight="1">
      <c r="B169" s="15" t="s">
        <v>21</v>
      </c>
      <c r="C169" s="15" t="s">
        <v>77</v>
      </c>
      <c r="D169" s="15" t="s">
        <v>3</v>
      </c>
      <c r="E169" s="17">
        <v>1.6375789613221059E-15</v>
      </c>
      <c r="F169" s="74"/>
      <c r="G169" s="74"/>
      <c r="H169" s="80"/>
      <c r="I169" s="54"/>
      <c r="K169" s="37"/>
      <c r="O169" s="4"/>
      <c r="P169" s="4"/>
      <c r="Q169" s="4"/>
      <c r="R169" s="4"/>
    </row>
    <row r="170" spans="2:18" ht="14.25" customHeight="1">
      <c r="B170" s="97">
        <v>20</v>
      </c>
      <c r="C170" s="97" t="s">
        <v>77</v>
      </c>
      <c r="D170" s="97" t="s">
        <v>3</v>
      </c>
      <c r="E170" s="111">
        <v>0.3159999999999996</v>
      </c>
      <c r="F170" s="98"/>
      <c r="G170" s="98"/>
      <c r="H170" s="100"/>
      <c r="I170" s="54"/>
      <c r="K170" s="37"/>
      <c r="O170" s="4"/>
      <c r="P170" s="4"/>
      <c r="Q170" s="4"/>
      <c r="R170" s="4"/>
    </row>
    <row r="171" spans="2:88" ht="14.25" customHeight="1">
      <c r="B171" s="15">
        <v>20</v>
      </c>
      <c r="C171" s="15" t="s">
        <v>83</v>
      </c>
      <c r="D171" s="15" t="s">
        <v>3</v>
      </c>
      <c r="E171" s="17">
        <v>17.403999999999993</v>
      </c>
      <c r="F171" s="74"/>
      <c r="G171" s="74"/>
      <c r="H171" s="18"/>
      <c r="I171" s="22"/>
      <c r="K171" s="37"/>
      <c r="O171" s="4"/>
      <c r="P171" s="4"/>
      <c r="Q171" s="4"/>
      <c r="R171" s="4"/>
      <c r="CJ171" s="20">
        <f>4.133-0.71+8.765-0.35-0.12-0.38-0.38-0.107-0.137-0.5+4.81+4.85+3.02-0.11+2.58+3.59-0.24-1.07+2.15-1.796-0.126-0.123-0.106-1.525-0.122-0.255-1.195-0.236-0.66+4.21-2.065+4.01+2.615-0.24-2.496-1.135-0.265-1.27-0.215-0.364-1.065-0.25-0.6-1.845+0.958-0.244-0.179-0.105-0.21-0.287-0.695-0.145+1.97+0.97-0.715-0.12-0.246-0.385-0.255-4.21-1.304-0.77-0.685-1.815-0.255-2.604-1.073-0.011-1.276-3.614-0.958-1.04-1.285-0.2+0.017+0.024-0.265-0.85+4.04+4.46-0.115-0.615+0.572-0.11+4.27+1.13+4.52+3.205+2.935-0.395-2.985+0.606-1.13-0.65-0.596-0.64+0.034-1.785-0.12-0.122-0.09-0.118-2.017-2.148-4.04-1.31-0.335-0.105-1.156-0.718-0.148-1.43-0.146-0.146-0.352-0.716-0.122+4.9+4.865-0.236-1.32+3.45+1.16-1.06-0.71-0.38-0.125-0.25-2.515+1.92-1.88-0.045-1.065-0.13-0.444-0.15-0.595-0.15-0.51+0.765+1.005-0.855+4.06+2.49-0.605-0.15-0.07-2.895-0.605-0.15-1.255-0.13+0.13+3.5-0.065-0.175-0.52+0.6-0.275+0.11-0.15-0.13-0.505-0.13+0.035-2.486+0.91+0.91+0.29+0.56+0.695-0.118-0.47-0.14-0.91-0.145-0.27-0.13-0.14-0.3</f>
        <v>9.240999999999987</v>
      </c>
    </row>
    <row r="172" spans="2:33" ht="14.25" customHeight="1">
      <c r="B172" s="15" t="s">
        <v>21</v>
      </c>
      <c r="C172" s="15" t="s">
        <v>83</v>
      </c>
      <c r="D172" s="15" t="s">
        <v>3</v>
      </c>
      <c r="E172" s="17">
        <v>2.2909999999999977</v>
      </c>
      <c r="F172" s="74"/>
      <c r="G172" s="74"/>
      <c r="H172" s="80"/>
      <c r="I172" s="54"/>
      <c r="K172" s="37"/>
      <c r="O172" s="4"/>
      <c r="P172" s="4"/>
      <c r="Q172" s="4"/>
      <c r="R172" s="4"/>
      <c r="AG172" s="20">
        <f>4.859-0.15-0.11-0.15-0.156-0.235-0.698+0.097-0.49-0.18-0.305-0.145+3.96+2.48+3.94-1.015-2.505-0.115-0.345-1.48-0.235-0.68-1.255-0.23-1.02-0.115-0.11-0.11+8.064-0.114-8.006-0.23-0.12+1.06-0.09-0.09-1.321-0.085-0.485-0.115-0.095-0.11-0.11+0.12+2.84+0.845-1.68+1.385-0.114+0.992-0.115-1.352-0.225+10.87-0.23-0.11-0.12-0.115-0.695+3.87+1.36-1.235-1.374-10.181-0.14-0.14-0.135-0.14+1.57+3.64+4.49-0.075-1.57-3.64-4.49-2.005-0.185-0.355+0.006-0.14-0.24+1.12+4.16+4.45+1.82+4.83-0.246-0.506-1.3+4.18+4.44-0.14-2.58-0.144-0.14-0.428-0.715+0.023-0.29-0.115-0.14-0.15-0.835-0.24-1.01-0.125-0.12+16.995-0.245-0.6-0.25-1.59-0.61-0.24-0.115-4.915-0.12-0.36-0.125-0.39-0.105-0.005-0.15-0.49-2.98-3.01-0.24-0.515-0.122-0.12-0.24-1.537-0.24-0.366-0.582-0.029-0.211-1.455-1.005+4.925+4.92-3.005-1.532-0.12-0.12-0.965-0.115-0.255-0.254-1.783-0.013-0.132-0.637-0.35-0.175-0.12-3.08-0.245-0.43-0.512+1.365+4.56+4.565-2.745-0.11-0.778-0.46-0.595-3.137-0.348-0.12-0.23-0.23-0.125-0.115-0.12-0.12-0.115-0.11</f>
        <v>9.708000000000013</v>
      </c>
    </row>
    <row r="173" spans="2:11" ht="14.25" customHeight="1">
      <c r="B173" s="15">
        <v>20</v>
      </c>
      <c r="C173" s="15" t="s">
        <v>427</v>
      </c>
      <c r="D173" s="15" t="s">
        <v>3</v>
      </c>
      <c r="E173" s="17">
        <v>11.624000000000006</v>
      </c>
      <c r="F173" s="74"/>
      <c r="G173" s="74"/>
      <c r="H173" s="80"/>
      <c r="I173" s="54"/>
      <c r="K173" s="37"/>
    </row>
    <row r="174" spans="2:57" ht="14.25" customHeight="1">
      <c r="B174" s="15" t="s">
        <v>21</v>
      </c>
      <c r="C174" s="15" t="s">
        <v>427</v>
      </c>
      <c r="D174" s="15" t="s">
        <v>3</v>
      </c>
      <c r="E174" s="17">
        <v>20.235</v>
      </c>
      <c r="F174" s="74"/>
      <c r="G174" s="74"/>
      <c r="H174" s="80"/>
      <c r="I174" s="24"/>
      <c r="K174" s="37"/>
      <c r="BE174" s="20">
        <f>3.538-1.615-0.05-0.09-0.16-0.17+5.03+4.892+0.09-0.15-0.162-0.156-0.54-0.161-1.844-0.318-0.042-0.185-0.16-0.162-0.322-4.57-1.45+4.775+4.905-0.29-0.155-0.182-0.062-0.124-0.43-0.595-0.14-0.58-0.585-0.395-1.299-3.741-0.125-0.565-0.93-0.288+0.037-0.165+6.531-0.125-0.13-2.84-2+9.96-1.77-0.285+0.628+2.43-0.628-2.43-1.545+10.11-0.024-1.436-6.645-0.02-0.935+2.133-0.16+0.82-0.45-1.425-0.162-0.46-0.14-0.322-0.296-0.158-0.135+0.095+10.035-1.274-0.095-10.035-5.828-0.318+0.174-0.162-0.162-0.502-0.156-0.166+0.01-0.34+0.324+10.104+4.6+4.93-0.305-0.152-0.45-1.362-2.838-1.51-2.197-0.305-0.31-0.754-0.536-0.679-5.042-1.192-0.448-0.15+4.91+4.9-0.152-0.305-2.06+1.45-2.065-3.955+4.92-1.76+4.255+1.025-3.68-0.725-0.96-0.027-0.16+4.842+5.132-0.49-5.132-1.45-0.17-0.92-0.785-0.945-0.015-4.56-0.32-0.112-0.048-1.12+3.195+0.18-0.18-0.164-0.642+2.02+4.905-0.252-0.328+4.905+0.21-0.15-0.012-0.285-4.765-0.8-0.14-1.822+3.28+0.9-0.097-0.058+2.6+3.135-0.48-0.33-1.97-0.25-0.36+4.56+1.6+3.49+3.605+3.54-2.6-2.635</f>
        <v>24.726999999999997</v>
      </c>
    </row>
    <row r="175" spans="2:11" ht="14.25" customHeight="1">
      <c r="B175" s="15">
        <v>20</v>
      </c>
      <c r="C175" s="15" t="s">
        <v>15</v>
      </c>
      <c r="D175" s="15" t="s">
        <v>3</v>
      </c>
      <c r="E175" s="17">
        <v>9.377999999999991</v>
      </c>
      <c r="F175" s="74"/>
      <c r="G175" s="74"/>
      <c r="H175" s="80"/>
      <c r="I175" s="24"/>
      <c r="K175" s="37"/>
    </row>
    <row r="176" spans="2:11" ht="14.25" customHeight="1">
      <c r="B176" s="15" t="s">
        <v>21</v>
      </c>
      <c r="C176" s="15" t="s">
        <v>15</v>
      </c>
      <c r="D176" s="15" t="s">
        <v>3</v>
      </c>
      <c r="E176" s="17">
        <v>16.581000000000007</v>
      </c>
      <c r="F176" s="74"/>
      <c r="G176" s="74"/>
      <c r="H176" s="80"/>
      <c r="I176" s="24"/>
      <c r="K176" s="37"/>
    </row>
    <row r="177" spans="2:11" ht="14.25" customHeight="1">
      <c r="B177" s="15">
        <v>20</v>
      </c>
      <c r="C177" s="15" t="s">
        <v>413</v>
      </c>
      <c r="D177" s="15" t="s">
        <v>3</v>
      </c>
      <c r="E177" s="17">
        <v>7.64899999999999</v>
      </c>
      <c r="F177" s="74"/>
      <c r="G177" s="74"/>
      <c r="H177" s="80"/>
      <c r="I177" s="24"/>
      <c r="K177" s="37"/>
    </row>
    <row r="178" spans="2:11" ht="14.25" customHeight="1">
      <c r="B178" s="15" t="s">
        <v>21</v>
      </c>
      <c r="C178" s="15" t="s">
        <v>413</v>
      </c>
      <c r="D178" s="15" t="s">
        <v>3</v>
      </c>
      <c r="E178" s="17">
        <v>14.967</v>
      </c>
      <c r="F178" s="74"/>
      <c r="G178" s="74"/>
      <c r="H178" s="80"/>
      <c r="I178" s="24"/>
      <c r="K178" s="37"/>
    </row>
    <row r="179" spans="2:78" ht="14.25" customHeight="1">
      <c r="B179" s="2">
        <v>20</v>
      </c>
      <c r="C179" s="2" t="s">
        <v>16</v>
      </c>
      <c r="D179" s="2" t="s">
        <v>3</v>
      </c>
      <c r="E179" s="18">
        <v>30.89000000000001</v>
      </c>
      <c r="F179" s="74"/>
      <c r="G179" s="74"/>
      <c r="H179" s="80"/>
      <c r="I179" s="24"/>
      <c r="K179" s="37"/>
      <c r="BZ179" s="30">
        <f>7.411-0.39+1.87-0.385+4.97-0.19-2.022-0.575-0.73-1.296-0.39-0.95-0.38-0.946-0.235+5.23-0.23-2.115+10.02-0.235-4.163-0.248-0.071-0.334-3.905-0.326-5.857-0.057-0.088-0.03-0.06-0.378-3.165+0.11+0.14+8.57+9.78-0.195-9.78-8.215+9.95+15.085-0.75+2.29-4.98-4.425-0.75-0.19-5.05-0.17-1.935-0.19-2.075-0.58-0.19+12.29-0.565-1.655-2.482-0.19-0.745-0.38-0.186-0.19-3.26+2.88-0.575+4.125-0.19-0.19+0.035+2.66+2.49-1.22-0.41-1.16-0.178-0.68-1.469-0.011-0.064-0.126-0.505-0.333-0.495-1.145-0.417-1.045-0.962+3.555+3.13-2.49-1.536-2.255-0.52-1.08-0.185+0.018-3.555-1.57-0.17-0.382-0.368-1.12-0.185+0.011-0.17+2.76+2.58+2.76+2.575-1.215+5.112+4.95-1.5-1.345-0.39-0.395-2.76-0.1-0.045-0.215-0.19-1.56-0.375-0.57-0.575-0.69-1.03-0.17-0.765-0.165-0.335-0.19-0.57+4.52+4.78+4.78-0.19+0.34-0.94+3.72+4.715-0.595-0.51-4.78-4.78-0.754-2.448+4.94-0.175-4.94-2.072-0.17-0.345-0.337-0.515-0.335+2.05+0.92-0.56+1.46+1.82-0.215-0.005-0.13+4.91-0.73-0.17-0.52-2.655-0.017-0.41-0.118-0.195-0.96-0.58</f>
        <v>14.370999999999993</v>
      </c>
    </row>
    <row r="180" spans="2:11" ht="14.25" customHeight="1">
      <c r="B180" s="2" t="s">
        <v>21</v>
      </c>
      <c r="C180" s="2" t="s">
        <v>16</v>
      </c>
      <c r="D180" s="2" t="s">
        <v>3</v>
      </c>
      <c r="E180" s="18">
        <v>2.306999999999996</v>
      </c>
      <c r="F180" s="74"/>
      <c r="G180" s="74"/>
      <c r="H180" s="80"/>
      <c r="I180" s="24"/>
      <c r="K180" s="37"/>
    </row>
    <row r="181" spans="2:11" ht="14.25" customHeight="1">
      <c r="B181" s="2" t="s">
        <v>21</v>
      </c>
      <c r="C181" s="2" t="s">
        <v>733</v>
      </c>
      <c r="D181" s="2" t="s">
        <v>3</v>
      </c>
      <c r="E181" s="18">
        <v>0.21000000000000002</v>
      </c>
      <c r="F181" s="74"/>
      <c r="G181" s="74"/>
      <c r="H181" s="80"/>
      <c r="I181" s="24"/>
      <c r="K181" s="37"/>
    </row>
    <row r="182" spans="2:11" ht="14.25" customHeight="1">
      <c r="B182" s="2">
        <v>20</v>
      </c>
      <c r="C182" s="2" t="s">
        <v>17</v>
      </c>
      <c r="D182" s="2" t="s">
        <v>3</v>
      </c>
      <c r="E182" s="18">
        <v>6.479999999999986</v>
      </c>
      <c r="F182" s="74"/>
      <c r="G182" s="74"/>
      <c r="H182" s="80"/>
      <c r="I182" s="24"/>
      <c r="K182" s="37"/>
    </row>
    <row r="183" spans="2:11" ht="14.25" customHeight="1">
      <c r="B183" s="2" t="s">
        <v>21</v>
      </c>
      <c r="C183" s="2" t="s">
        <v>17</v>
      </c>
      <c r="D183" s="2" t="s">
        <v>3</v>
      </c>
      <c r="E183" s="18">
        <v>7.680999999999999</v>
      </c>
      <c r="F183" s="74"/>
      <c r="G183" s="74"/>
      <c r="H183" s="80"/>
      <c r="I183" s="24"/>
      <c r="K183" s="37"/>
    </row>
    <row r="184" spans="2:11" ht="14.25" customHeight="1">
      <c r="B184" s="2">
        <v>20</v>
      </c>
      <c r="C184" s="2" t="s">
        <v>179</v>
      </c>
      <c r="D184" s="2" t="s">
        <v>3</v>
      </c>
      <c r="E184" s="18">
        <v>5.506</v>
      </c>
      <c r="F184" s="74"/>
      <c r="G184" s="74"/>
      <c r="H184" s="80"/>
      <c r="I184" s="24"/>
      <c r="K184" s="37"/>
    </row>
    <row r="185" spans="2:11" ht="14.25" customHeight="1">
      <c r="B185" s="2" t="s">
        <v>21</v>
      </c>
      <c r="C185" s="2" t="s">
        <v>179</v>
      </c>
      <c r="D185" s="2" t="s">
        <v>3</v>
      </c>
      <c r="E185" s="18">
        <v>1.2004286453759505E-15</v>
      </c>
      <c r="F185" s="74"/>
      <c r="G185" s="74"/>
      <c r="H185" s="80"/>
      <c r="I185" s="24"/>
      <c r="K185" s="37"/>
    </row>
    <row r="186" spans="2:11" ht="14.25" customHeight="1">
      <c r="B186" s="2">
        <v>20</v>
      </c>
      <c r="C186" s="2" t="s">
        <v>93</v>
      </c>
      <c r="D186" s="2" t="s">
        <v>3</v>
      </c>
      <c r="E186" s="18">
        <v>12.350000000000001</v>
      </c>
      <c r="F186" s="74"/>
      <c r="G186" s="74"/>
      <c r="H186" s="80"/>
      <c r="I186" s="24"/>
      <c r="K186" s="37"/>
    </row>
    <row r="187" spans="2:11" ht="14.25" customHeight="1">
      <c r="B187" s="2" t="s">
        <v>21</v>
      </c>
      <c r="C187" s="2" t="s">
        <v>93</v>
      </c>
      <c r="D187" s="2" t="s">
        <v>3</v>
      </c>
      <c r="E187" s="18">
        <v>2.22</v>
      </c>
      <c r="F187" s="74"/>
      <c r="G187" s="74"/>
      <c r="H187" s="80"/>
      <c r="I187" s="24"/>
      <c r="K187" s="37"/>
    </row>
    <row r="188" spans="2:11" ht="14.25" customHeight="1">
      <c r="B188" s="2">
        <v>20</v>
      </c>
      <c r="C188" s="2" t="s">
        <v>289</v>
      </c>
      <c r="D188" s="2" t="s">
        <v>3</v>
      </c>
      <c r="E188" s="18">
        <v>5.6450000000000005</v>
      </c>
      <c r="F188" s="74"/>
      <c r="G188" s="74"/>
      <c r="H188" s="80"/>
      <c r="I188" s="24"/>
      <c r="K188" s="37"/>
    </row>
    <row r="189" spans="2:11" ht="14.25" customHeight="1">
      <c r="B189" s="2" t="s">
        <v>21</v>
      </c>
      <c r="C189" s="2" t="s">
        <v>289</v>
      </c>
      <c r="D189" s="2" t="s">
        <v>3</v>
      </c>
      <c r="E189" s="18">
        <v>5.273559366969494E-16</v>
      </c>
      <c r="F189" s="74"/>
      <c r="G189" s="74"/>
      <c r="H189" s="80"/>
      <c r="I189" s="24"/>
      <c r="K189" s="37"/>
    </row>
    <row r="190" spans="2:11" ht="14.25" customHeight="1">
      <c r="B190" s="2">
        <v>20</v>
      </c>
      <c r="C190" s="2" t="s">
        <v>94</v>
      </c>
      <c r="D190" s="2" t="s">
        <v>3</v>
      </c>
      <c r="E190" s="18">
        <v>5.298</v>
      </c>
      <c r="F190" s="74"/>
      <c r="G190" s="74"/>
      <c r="H190" s="80"/>
      <c r="I190" s="24"/>
      <c r="K190" s="37"/>
    </row>
    <row r="191" spans="2:11" ht="14.25" customHeight="1">
      <c r="B191" s="2">
        <v>20</v>
      </c>
      <c r="C191" s="2" t="s">
        <v>168</v>
      </c>
      <c r="D191" s="2" t="s">
        <v>3</v>
      </c>
      <c r="E191" s="18">
        <v>3.2209999999999983</v>
      </c>
      <c r="F191" s="74"/>
      <c r="G191" s="74"/>
      <c r="H191" s="80"/>
      <c r="I191" s="24"/>
      <c r="K191" s="37"/>
    </row>
    <row r="192" spans="2:11" ht="14.25" customHeight="1">
      <c r="B192" s="2" t="s">
        <v>21</v>
      </c>
      <c r="C192" s="2" t="s">
        <v>168</v>
      </c>
      <c r="D192" s="2" t="s">
        <v>3</v>
      </c>
      <c r="E192" s="18">
        <v>-4.527628272299467E-16</v>
      </c>
      <c r="F192" s="74"/>
      <c r="G192" s="74"/>
      <c r="H192" s="80"/>
      <c r="I192" s="24"/>
      <c r="K192" s="37"/>
    </row>
    <row r="193" spans="2:11" ht="14.25" customHeight="1">
      <c r="B193" s="2">
        <v>20</v>
      </c>
      <c r="C193" s="2" t="s">
        <v>295</v>
      </c>
      <c r="D193" s="2" t="s">
        <v>3</v>
      </c>
      <c r="E193" s="18">
        <v>-3.608224830031759E-16</v>
      </c>
      <c r="F193" s="74"/>
      <c r="G193" s="74"/>
      <c r="H193" s="80"/>
      <c r="I193" s="24"/>
      <c r="K193" s="37"/>
    </row>
    <row r="194" spans="2:11" ht="14.25" customHeight="1">
      <c r="B194" s="2" t="s">
        <v>21</v>
      </c>
      <c r="C194" s="2" t="s">
        <v>295</v>
      </c>
      <c r="D194" s="2" t="s">
        <v>3</v>
      </c>
      <c r="E194" s="18">
        <v>2.4650000000000003</v>
      </c>
      <c r="F194" s="74"/>
      <c r="G194" s="74"/>
      <c r="H194" s="80"/>
      <c r="I194" s="24"/>
      <c r="K194" s="37"/>
    </row>
    <row r="195" spans="2:11" ht="14.25" customHeight="1">
      <c r="B195" s="2">
        <v>20</v>
      </c>
      <c r="C195" s="2" t="s">
        <v>210</v>
      </c>
      <c r="D195" s="2" t="s">
        <v>3</v>
      </c>
      <c r="E195" s="18">
        <v>2.6549999999999976</v>
      </c>
      <c r="F195" s="74"/>
      <c r="G195" s="74"/>
      <c r="H195" s="80"/>
      <c r="I195" s="24"/>
      <c r="K195" s="37"/>
    </row>
    <row r="196" spans="2:11" ht="14.25" customHeight="1">
      <c r="B196" s="2">
        <v>20</v>
      </c>
      <c r="C196" s="2" t="s">
        <v>493</v>
      </c>
      <c r="D196" s="2" t="s">
        <v>3</v>
      </c>
      <c r="E196" s="18">
        <v>8.699999999999998</v>
      </c>
      <c r="F196" s="74"/>
      <c r="G196" s="74"/>
      <c r="H196" s="80"/>
      <c r="I196" s="24"/>
      <c r="K196" s="37"/>
    </row>
    <row r="197" spans="2:11" ht="14.25" customHeight="1">
      <c r="B197" s="2">
        <v>20</v>
      </c>
      <c r="C197" s="2" t="s">
        <v>95</v>
      </c>
      <c r="D197" s="2" t="s">
        <v>3</v>
      </c>
      <c r="E197" s="18">
        <v>6.155000000000004</v>
      </c>
      <c r="F197" s="74"/>
      <c r="G197" s="74"/>
      <c r="H197" s="80"/>
      <c r="I197" s="24"/>
      <c r="K197" s="37"/>
    </row>
    <row r="198" spans="2:11" ht="14.25" customHeight="1">
      <c r="B198" s="2">
        <v>20</v>
      </c>
      <c r="C198" s="2" t="s">
        <v>18</v>
      </c>
      <c r="D198" s="2" t="s">
        <v>3</v>
      </c>
      <c r="E198" s="18">
        <v>0.2310000000000002</v>
      </c>
      <c r="F198" s="74"/>
      <c r="G198" s="74"/>
      <c r="H198" s="80"/>
      <c r="I198" s="24"/>
      <c r="K198" s="37"/>
    </row>
    <row r="199" spans="2:11" ht="14.25" customHeight="1">
      <c r="B199" s="2" t="s">
        <v>21</v>
      </c>
      <c r="C199" s="2" t="s">
        <v>18</v>
      </c>
      <c r="D199" s="2" t="s">
        <v>3</v>
      </c>
      <c r="E199" s="18">
        <v>-2.3245294578089215E-16</v>
      </c>
      <c r="F199" s="74"/>
      <c r="G199" s="74"/>
      <c r="H199" s="80"/>
      <c r="I199" s="24"/>
      <c r="K199" s="37"/>
    </row>
    <row r="200" spans="2:11" ht="14.25" customHeight="1">
      <c r="B200" s="2">
        <v>20</v>
      </c>
      <c r="C200" s="2" t="s">
        <v>293</v>
      </c>
      <c r="D200" s="2" t="s">
        <v>3</v>
      </c>
      <c r="E200" s="18">
        <v>6.106226635438361E-16</v>
      </c>
      <c r="F200" s="74"/>
      <c r="G200" s="74"/>
      <c r="H200" s="80"/>
      <c r="I200" s="24"/>
      <c r="K200" s="37"/>
    </row>
    <row r="201" spans="2:11" ht="14.25" customHeight="1">
      <c r="B201" s="2">
        <v>20</v>
      </c>
      <c r="C201" s="2" t="s">
        <v>301</v>
      </c>
      <c r="D201" s="2" t="s">
        <v>3</v>
      </c>
      <c r="E201" s="18">
        <v>7.055000000000001</v>
      </c>
      <c r="F201" s="74"/>
      <c r="G201" s="74"/>
      <c r="H201" s="80"/>
      <c r="I201" s="24"/>
      <c r="K201" s="37"/>
    </row>
    <row r="202" spans="2:11" ht="14.25" customHeight="1">
      <c r="B202" s="2" t="s">
        <v>21</v>
      </c>
      <c r="C202" s="2" t="s">
        <v>301</v>
      </c>
      <c r="D202" s="2" t="s">
        <v>3</v>
      </c>
      <c r="E202" s="18">
        <v>-1.2255821357776142E-15</v>
      </c>
      <c r="F202" s="74"/>
      <c r="G202" s="74"/>
      <c r="H202" s="80"/>
      <c r="I202" s="24"/>
      <c r="K202" s="37"/>
    </row>
    <row r="203" spans="2:11" ht="14.25" customHeight="1">
      <c r="B203" s="2">
        <v>20</v>
      </c>
      <c r="C203" s="2" t="s">
        <v>181</v>
      </c>
      <c r="D203" s="2" t="s">
        <v>3</v>
      </c>
      <c r="E203" s="18">
        <v>1.0900000000000019</v>
      </c>
      <c r="F203" s="74"/>
      <c r="G203" s="74"/>
      <c r="H203" s="80"/>
      <c r="I203" s="24"/>
      <c r="K203" s="37"/>
    </row>
    <row r="204" spans="2:11" ht="14.25" customHeight="1">
      <c r="B204" s="2">
        <v>20</v>
      </c>
      <c r="C204" s="2" t="s">
        <v>302</v>
      </c>
      <c r="D204" s="2" t="s">
        <v>3</v>
      </c>
      <c r="E204" s="18">
        <v>0.41799999999999854</v>
      </c>
      <c r="F204" s="74"/>
      <c r="G204" s="74"/>
      <c r="H204" s="80"/>
      <c r="I204" s="24"/>
      <c r="K204" s="37"/>
    </row>
    <row r="205" spans="2:11" ht="14.25" customHeight="1">
      <c r="B205" s="2">
        <v>20</v>
      </c>
      <c r="C205" s="2" t="s">
        <v>182</v>
      </c>
      <c r="D205" s="2" t="s">
        <v>3</v>
      </c>
      <c r="E205" s="18">
        <v>0.2999999999999998</v>
      </c>
      <c r="F205" s="74"/>
      <c r="G205" s="74"/>
      <c r="H205" s="80"/>
      <c r="I205" s="24"/>
      <c r="K205" s="37"/>
    </row>
    <row r="206" spans="2:11" ht="14.25" customHeight="1">
      <c r="B206" s="2">
        <v>20</v>
      </c>
      <c r="C206" s="2" t="s">
        <v>303</v>
      </c>
      <c r="D206" s="2" t="s">
        <v>3</v>
      </c>
      <c r="E206" s="18">
        <v>2.174999999999999</v>
      </c>
      <c r="F206" s="74"/>
      <c r="G206" s="74"/>
      <c r="H206" s="80"/>
      <c r="I206" s="24"/>
      <c r="K206" s="37"/>
    </row>
    <row r="207" spans="2:11" ht="14.25" customHeight="1">
      <c r="B207" s="2">
        <v>20</v>
      </c>
      <c r="C207" s="2" t="s">
        <v>430</v>
      </c>
      <c r="D207" s="2" t="s">
        <v>3</v>
      </c>
      <c r="E207" s="18">
        <v>1.2750000000000004</v>
      </c>
      <c r="F207" s="74"/>
      <c r="G207" s="74"/>
      <c r="H207" s="80"/>
      <c r="I207" s="24"/>
      <c r="K207" s="37"/>
    </row>
    <row r="208" spans="2:11" ht="14.25" customHeight="1">
      <c r="B208" s="2">
        <v>20</v>
      </c>
      <c r="C208" s="2" t="s">
        <v>680</v>
      </c>
      <c r="D208" s="2" t="s">
        <v>3</v>
      </c>
      <c r="E208" s="18">
        <v>0.7379999999999997</v>
      </c>
      <c r="F208" s="74"/>
      <c r="G208" s="74"/>
      <c r="H208" s="80"/>
      <c r="I208" s="24"/>
      <c r="K208" s="37"/>
    </row>
    <row r="209" spans="2:11" ht="14.25" customHeight="1">
      <c r="B209" s="2">
        <v>20</v>
      </c>
      <c r="C209" s="2" t="s">
        <v>222</v>
      </c>
      <c r="D209" s="2" t="s">
        <v>3</v>
      </c>
      <c r="E209" s="18">
        <v>15.085999999999991</v>
      </c>
      <c r="F209" s="74"/>
      <c r="G209" s="74"/>
      <c r="H209" s="80"/>
      <c r="I209" s="24"/>
      <c r="K209" s="37"/>
    </row>
    <row r="210" spans="2:11" ht="14.25" customHeight="1">
      <c r="B210" s="2" t="s">
        <v>21</v>
      </c>
      <c r="C210" s="2" t="s">
        <v>222</v>
      </c>
      <c r="D210" s="2" t="s">
        <v>3</v>
      </c>
      <c r="E210" s="18">
        <v>0</v>
      </c>
      <c r="F210" s="74"/>
      <c r="G210" s="74"/>
      <c r="H210" s="80"/>
      <c r="I210" s="24"/>
      <c r="K210" s="37"/>
    </row>
    <row r="211" spans="2:11" ht="14.25" customHeight="1">
      <c r="B211" s="2">
        <v>20</v>
      </c>
      <c r="C211" s="2" t="s">
        <v>545</v>
      </c>
      <c r="D211" s="2" t="s">
        <v>3</v>
      </c>
      <c r="E211" s="18">
        <v>9.43689570931383E-16</v>
      </c>
      <c r="F211" s="74"/>
      <c r="G211" s="74"/>
      <c r="H211" s="80"/>
      <c r="I211" s="24"/>
      <c r="K211" s="37"/>
    </row>
    <row r="212" spans="2:11" ht="14.25" customHeight="1">
      <c r="B212" s="2">
        <v>20</v>
      </c>
      <c r="C212" s="2" t="s">
        <v>81</v>
      </c>
      <c r="D212" s="2" t="s">
        <v>3</v>
      </c>
      <c r="E212" s="18">
        <v>6.104999999999998</v>
      </c>
      <c r="F212" s="74"/>
      <c r="G212" s="74"/>
      <c r="H212" s="80"/>
      <c r="I212" s="24"/>
      <c r="K212" s="37"/>
    </row>
    <row r="213" spans="2:11" ht="14.25" customHeight="1">
      <c r="B213" s="2" t="s">
        <v>21</v>
      </c>
      <c r="C213" s="2" t="s">
        <v>81</v>
      </c>
      <c r="D213" s="2" t="s">
        <v>3</v>
      </c>
      <c r="E213" s="18">
        <v>1.6349999999999998</v>
      </c>
      <c r="F213" s="74"/>
      <c r="G213" s="74"/>
      <c r="H213" s="80"/>
      <c r="I213" s="24"/>
      <c r="K213" s="37"/>
    </row>
    <row r="214" spans="2:11" ht="14.25" customHeight="1">
      <c r="B214" s="2">
        <v>20</v>
      </c>
      <c r="C214" s="2" t="s">
        <v>117</v>
      </c>
      <c r="D214" s="2" t="s">
        <v>3</v>
      </c>
      <c r="E214" s="18">
        <v>8.825999999999995</v>
      </c>
      <c r="F214" s="74"/>
      <c r="G214" s="74"/>
      <c r="H214" s="80"/>
      <c r="I214" s="24"/>
      <c r="K214" s="37"/>
    </row>
    <row r="215" spans="2:11" ht="14.25" customHeight="1">
      <c r="B215" s="2" t="s">
        <v>21</v>
      </c>
      <c r="C215" s="2" t="s">
        <v>117</v>
      </c>
      <c r="D215" s="2" t="s">
        <v>3</v>
      </c>
      <c r="E215" s="18">
        <v>0</v>
      </c>
      <c r="F215" s="74"/>
      <c r="G215" s="74"/>
      <c r="H215" s="80"/>
      <c r="I215" s="24"/>
      <c r="K215" s="37"/>
    </row>
    <row r="216" spans="2:11" ht="14.25" customHeight="1">
      <c r="B216" s="2">
        <v>20</v>
      </c>
      <c r="C216" s="2" t="s">
        <v>214</v>
      </c>
      <c r="D216" s="2" t="s">
        <v>3</v>
      </c>
      <c r="E216" s="18">
        <v>12.182000000000013</v>
      </c>
      <c r="F216" s="74"/>
      <c r="G216" s="74"/>
      <c r="H216" s="80"/>
      <c r="I216" s="24"/>
      <c r="K216" s="37"/>
    </row>
    <row r="217" spans="2:11" ht="14.25" customHeight="1">
      <c r="B217" s="2" t="s">
        <v>21</v>
      </c>
      <c r="C217" s="2" t="s">
        <v>214</v>
      </c>
      <c r="D217" s="2" t="s">
        <v>3</v>
      </c>
      <c r="E217" s="18">
        <v>15.200999999999995</v>
      </c>
      <c r="F217" s="74"/>
      <c r="G217" s="74"/>
      <c r="H217" s="80"/>
      <c r="I217" s="24"/>
      <c r="K217" s="37"/>
    </row>
    <row r="218" spans="2:11" ht="14.25" customHeight="1">
      <c r="B218" s="2">
        <v>20</v>
      </c>
      <c r="C218" s="2" t="s">
        <v>19</v>
      </c>
      <c r="D218" s="2" t="s">
        <v>3</v>
      </c>
      <c r="E218" s="18">
        <v>15.049</v>
      </c>
      <c r="F218" s="74"/>
      <c r="G218" s="74"/>
      <c r="H218" s="80"/>
      <c r="I218" s="24"/>
      <c r="K218" s="37"/>
    </row>
    <row r="219" spans="2:11" ht="14.25" customHeight="1">
      <c r="B219" s="2">
        <v>20</v>
      </c>
      <c r="C219" s="2" t="s">
        <v>225</v>
      </c>
      <c r="D219" s="2" t="s">
        <v>3</v>
      </c>
      <c r="E219" s="18">
        <v>4.605999999999998</v>
      </c>
      <c r="F219" s="74"/>
      <c r="G219" s="74"/>
      <c r="H219" s="80"/>
      <c r="I219" s="24"/>
      <c r="K219" s="37"/>
    </row>
    <row r="220" spans="2:11" ht="14.25" customHeight="1">
      <c r="B220" s="2">
        <v>20</v>
      </c>
      <c r="C220" s="2" t="s">
        <v>329</v>
      </c>
      <c r="D220" s="2" t="s">
        <v>3</v>
      </c>
      <c r="E220" s="18">
        <v>6.550000000000006</v>
      </c>
      <c r="F220" s="74"/>
      <c r="G220" s="74"/>
      <c r="H220" s="80"/>
      <c r="I220" s="24"/>
      <c r="K220" s="37"/>
    </row>
    <row r="221" spans="2:11" ht="14.25" customHeight="1">
      <c r="B221" s="2">
        <v>20</v>
      </c>
      <c r="C221" s="2" t="s">
        <v>88</v>
      </c>
      <c r="D221" s="2" t="s">
        <v>3</v>
      </c>
      <c r="E221" s="18">
        <v>0.3100000000000026</v>
      </c>
      <c r="F221" s="74"/>
      <c r="G221" s="74"/>
      <c r="H221" s="80"/>
      <c r="I221" s="24"/>
      <c r="K221" s="37"/>
    </row>
    <row r="222" spans="2:11" ht="14.25" customHeight="1">
      <c r="B222" s="2" t="s">
        <v>21</v>
      </c>
      <c r="C222" s="2" t="s">
        <v>88</v>
      </c>
      <c r="D222" s="2" t="s">
        <v>3</v>
      </c>
      <c r="E222" s="18">
        <v>0.8730000000000001</v>
      </c>
      <c r="F222" s="74"/>
      <c r="G222" s="74"/>
      <c r="H222" s="80"/>
      <c r="I222" s="24"/>
      <c r="K222" s="37"/>
    </row>
    <row r="223" spans="2:11" ht="14.25" customHeight="1">
      <c r="B223" s="2">
        <v>20</v>
      </c>
      <c r="C223" s="2" t="s">
        <v>96</v>
      </c>
      <c r="D223" s="2" t="s">
        <v>3</v>
      </c>
      <c r="E223" s="18">
        <v>6.597000000000002</v>
      </c>
      <c r="F223" s="74"/>
      <c r="G223" s="74"/>
      <c r="H223" s="80"/>
      <c r="I223" s="24"/>
      <c r="K223" s="37"/>
    </row>
    <row r="224" spans="2:11" ht="14.25" customHeight="1">
      <c r="B224" s="2">
        <v>20</v>
      </c>
      <c r="C224" s="2" t="s">
        <v>122</v>
      </c>
      <c r="D224" s="2" t="s">
        <v>3</v>
      </c>
      <c r="E224" s="18">
        <v>3.419999999999999</v>
      </c>
      <c r="F224" s="74"/>
      <c r="G224" s="74"/>
      <c r="H224" s="80"/>
      <c r="I224" s="24"/>
      <c r="K224" s="37"/>
    </row>
    <row r="225" spans="2:11" ht="14.25" customHeight="1">
      <c r="B225" s="2">
        <v>20</v>
      </c>
      <c r="C225" s="2" t="s">
        <v>124</v>
      </c>
      <c r="D225" s="2" t="s">
        <v>3</v>
      </c>
      <c r="E225" s="18">
        <v>-4.996003610813204E-16</v>
      </c>
      <c r="F225" s="74"/>
      <c r="G225" s="74"/>
      <c r="H225" s="80"/>
      <c r="I225" s="24"/>
      <c r="K225" s="37"/>
    </row>
    <row r="226" spans="2:11" ht="14.25" customHeight="1">
      <c r="B226" s="2">
        <v>20</v>
      </c>
      <c r="C226" s="2" t="s">
        <v>432</v>
      </c>
      <c r="D226" s="2" t="s">
        <v>3</v>
      </c>
      <c r="E226" s="18">
        <v>5.429684479807406E-16</v>
      </c>
      <c r="F226" s="74"/>
      <c r="G226" s="74"/>
      <c r="H226" s="80"/>
      <c r="I226" s="24"/>
      <c r="K226" s="37"/>
    </row>
    <row r="227" spans="2:11" ht="14.25" customHeight="1">
      <c r="B227" s="2">
        <v>20</v>
      </c>
      <c r="C227" s="2" t="s">
        <v>719</v>
      </c>
      <c r="D227" s="2" t="s">
        <v>3</v>
      </c>
      <c r="E227" s="18">
        <v>-2.42861286636753E-16</v>
      </c>
      <c r="F227" s="74"/>
      <c r="G227" s="74"/>
      <c r="H227" s="80"/>
      <c r="I227" s="24"/>
      <c r="K227" s="37"/>
    </row>
    <row r="228" spans="2:11" ht="14.25" customHeight="1">
      <c r="B228" s="2">
        <v>20</v>
      </c>
      <c r="C228" s="2" t="s">
        <v>65</v>
      </c>
      <c r="D228" s="2" t="s">
        <v>3</v>
      </c>
      <c r="E228" s="18">
        <v>39.766</v>
      </c>
      <c r="F228" s="74"/>
      <c r="G228" s="74"/>
      <c r="H228" s="80"/>
      <c r="I228" s="24"/>
      <c r="J228" s="22"/>
      <c r="K228" s="37"/>
    </row>
    <row r="229" spans="2:11" ht="14.25" customHeight="1">
      <c r="B229" s="2" t="s">
        <v>21</v>
      </c>
      <c r="C229" s="2" t="s">
        <v>65</v>
      </c>
      <c r="D229" s="2" t="s">
        <v>3</v>
      </c>
      <c r="E229" s="18">
        <v>36.51499999999999</v>
      </c>
      <c r="F229" s="74"/>
      <c r="G229" s="74"/>
      <c r="H229" s="80"/>
      <c r="I229" s="24"/>
      <c r="K229" s="37"/>
    </row>
    <row r="230" spans="2:11" ht="14.25" customHeight="1">
      <c r="B230" s="2">
        <v>20</v>
      </c>
      <c r="C230" s="2" t="s">
        <v>194</v>
      </c>
      <c r="D230" s="2" t="s">
        <v>3</v>
      </c>
      <c r="E230" s="18">
        <v>12.813</v>
      </c>
      <c r="F230" s="74"/>
      <c r="G230" s="74"/>
      <c r="H230" s="80"/>
      <c r="I230" s="24"/>
      <c r="K230" s="37"/>
    </row>
    <row r="231" spans="2:11" ht="14.25" customHeight="1">
      <c r="B231" s="2" t="s">
        <v>21</v>
      </c>
      <c r="C231" s="2" t="s">
        <v>194</v>
      </c>
      <c r="D231" s="2" t="s">
        <v>3</v>
      </c>
      <c r="E231" s="18">
        <v>2.89</v>
      </c>
      <c r="F231" s="74"/>
      <c r="G231" s="74"/>
      <c r="H231" s="80"/>
      <c r="I231" s="24"/>
      <c r="K231" s="37"/>
    </row>
    <row r="232" spans="2:11" ht="14.25" customHeight="1">
      <c r="B232" s="104">
        <v>10</v>
      </c>
      <c r="C232" s="2" t="s">
        <v>20</v>
      </c>
      <c r="D232" s="2" t="s">
        <v>3</v>
      </c>
      <c r="E232" s="18">
        <v>0.2599999999999998</v>
      </c>
      <c r="F232" s="74"/>
      <c r="G232" s="74"/>
      <c r="H232" s="80"/>
      <c r="I232" s="24"/>
      <c r="J232" s="22"/>
      <c r="K232" s="37"/>
    </row>
    <row r="233" spans="2:11" ht="14.25" customHeight="1">
      <c r="B233" s="2">
        <v>20</v>
      </c>
      <c r="C233" s="2" t="s">
        <v>20</v>
      </c>
      <c r="D233" s="2" t="s">
        <v>3</v>
      </c>
      <c r="E233" s="18">
        <v>15.250000000000007</v>
      </c>
      <c r="F233" s="74"/>
      <c r="G233" s="137"/>
      <c r="H233" s="103"/>
      <c r="I233" s="24"/>
      <c r="J233" s="22"/>
      <c r="K233" s="37"/>
    </row>
    <row r="234" spans="2:90" ht="14.25" customHeight="1">
      <c r="B234" s="2" t="s">
        <v>21</v>
      </c>
      <c r="C234" s="2" t="s">
        <v>20</v>
      </c>
      <c r="D234" s="2" t="s">
        <v>3</v>
      </c>
      <c r="E234" s="18">
        <v>6.556000000000008</v>
      </c>
      <c r="F234" s="74"/>
      <c r="G234" s="74"/>
      <c r="H234" s="80"/>
      <c r="I234" s="24"/>
      <c r="K234" s="37"/>
      <c r="CL234" s="30">
        <f>0.115+2.375-0.412+0.925-2.375-0.115-0.503-0.047+0.037+5.02+2.82+1.01-0.14+4.83-0.42-0.385-0.395-0.142+5.015-1.092-0.14-0.41+1.29-0.544+3.95-0.14-0.53+4.97-2.556-2.54-0.52-0.144-2.66-1.29-0.834-2.825-0.581-4.97-1.01-0.785+0.021-0.655-0.335-1.898-1.107+0.122+0.814+10.09-0.007-0.665-0.275-0.135-0.54-0.135-4.065-1.62-0.955-0.14-0.135+4.86+4.87+4.87+1.56-1.215-0.495-2.43-1.095-1.56-0.242-3.925-0.478-0.617-1.217-3.775-0.136+20.49-4.002-0.12-0.12+0.048-0.15+6.675+10.095-2.745-0.27-0.685-0.415-0.502-0.275+2.77-0.46-0.58-0.115+2.12-0.115-0.115-0.76-2.745-0.42-0.675-0.84-1.518-0.14-0.14-1.37-1.25-1.485-0.136-0.275-0.14-0.06-4.952-0.42-0.14-1.41-0.425-6.925-2.79-0.56-0.276-0.278+4.9+3.64-1.4-1.115+5.112+5.208-1.532-0.275-5.112-0.948-0.13-0.265-0.98-0.28-0.7-1.338+1.94-0.41-1.94-0.28-1.264+1.4-0.177-0.093-0.14-0.405-0.296-1.4-1.375-2.345+0.11+0.012-0.362-0.19-0.137-0.001+1.94+13.855-0.39+2.812-0.285-0.465-0.125-0.14-0.71-0.39-3.194-0.905-0.14-1.595+0.58+0.26+2.22-2.23-1.332+0.01</f>
        <v>9.814</v>
      </c>
    </row>
    <row r="235" spans="2:90" ht="14.25" customHeight="1">
      <c r="B235" s="100" t="s">
        <v>21</v>
      </c>
      <c r="C235" s="100" t="s">
        <v>20</v>
      </c>
      <c r="D235" s="100" t="s">
        <v>3</v>
      </c>
      <c r="E235" s="99">
        <v>0</v>
      </c>
      <c r="F235" s="98"/>
      <c r="G235" s="98"/>
      <c r="H235" s="100"/>
      <c r="I235" s="24"/>
      <c r="K235" s="37"/>
      <c r="CL235" s="22"/>
    </row>
    <row r="236" spans="2:90" ht="14.25" customHeight="1">
      <c r="B236" s="2">
        <v>20</v>
      </c>
      <c r="C236" s="2" t="s">
        <v>824</v>
      </c>
      <c r="D236" s="2" t="s">
        <v>3</v>
      </c>
      <c r="E236" s="18">
        <v>1.3</v>
      </c>
      <c r="F236" s="74"/>
      <c r="G236" s="74"/>
      <c r="H236" s="80"/>
      <c r="I236" s="24"/>
      <c r="K236" s="37"/>
      <c r="CL236" s="22"/>
    </row>
    <row r="237" spans="2:16" ht="14.25" customHeight="1">
      <c r="B237" s="2">
        <v>20</v>
      </c>
      <c r="C237" s="2" t="s">
        <v>22</v>
      </c>
      <c r="D237" s="2" t="s">
        <v>3</v>
      </c>
      <c r="E237" s="18">
        <v>10.371000000000022</v>
      </c>
      <c r="F237" s="74"/>
      <c r="G237" s="137"/>
      <c r="H237" s="80"/>
      <c r="I237" s="24"/>
      <c r="K237" s="37"/>
      <c r="P237" s="18">
        <f>11.727-0.52-0.91+5.07-4.54-0.185-0.72-2.274-0.54-0.355-0.18-0.87-0.515+4.91-0.18+4.89-2.806+0.01-0.156-4.565-0.335+5.07-0.17-1.116-0.32-0.18-2.08-0.155+4.88+5.08+4.94-0.18-0.162+20.196-0.142-0.32-6.014-0.155-0.32-0.16-1.73-4.88-1.27-0.165-0.16-2.55-0.16-2.42-0.33+4.82+5.16+3.24-0.17-0.35-0.522-0.262-1.65-4.285-0.465-0.135-0.035-1.192+1.72-0.75-1.78-0.01-0.148-0.177+19.81-0.162+1.92-0.155-2.874-0.165-0.63-0.95+20.03-0.315-0.8-0.69-0.18-0.32-1.62-0.165-0.098-0.057-0.795-0.315-0.162+4.67+4.82-0.48-4.82-0.165-0.14-2.06-0.16-2.51-4.32-0.029-0.02-0.111-3.53+0.066-1.026-0.176-0.445-0.915-0.718-1.004-0.18-1.606-0.885-0.146+5.095+5.09+3.195+2.874-2.37-2.548-0.927-2.622-0.527-3.08-0.115-0.045-1.256-0.101-8.837-0.244-10.838-0.785-1.31-0.18-0.485+4.99+4.99+5+5-1.29-4.99-0.18-4.81-5-3.49-0.453-1.759-0.598-0.345-1.69-5.03-1.605-1.455-2.874+1.56-4.087-0.208-0.315+0.071-0.91+3.49+1.8-0.335+4.73+4.68+4.68+4.7-1.255+4.33+3.09+2.98+4.94-0.146-0.316-0.568-1.11-0.815-0.835-0.565+0.925+18.415</f>
        <v>53.730000000000004</v>
      </c>
    </row>
    <row r="238" spans="2:25" ht="14.25" customHeight="1">
      <c r="B238" s="2" t="s">
        <v>21</v>
      </c>
      <c r="C238" s="2" t="s">
        <v>22</v>
      </c>
      <c r="D238" s="2" t="s">
        <v>3</v>
      </c>
      <c r="E238" s="18">
        <v>39.175000000000004</v>
      </c>
      <c r="F238" s="74"/>
      <c r="G238" s="74"/>
      <c r="H238" s="138"/>
      <c r="I238" s="24"/>
      <c r="K238" s="37"/>
      <c r="Y238" s="30">
        <f>7.705-0.17-0.33-0.17-2.39+8.97-0.68-3.22-2.86-0.845-0.325+5.43+4.57-0.17+0.92-1.54-0.65-0.345-0.52-0.18-0.055-0.105-0.17-2.255-4.57-3.89-0.125-0.4-1.685+0.055+7.346+4.955-3.818-0.15-0.325-0.162-0.155+3.997-0.305-0.15-0.635+5.07-0.315-0.162-0.325-0.32-0.345-0.64-0.165-0.18-0.16-2.378-0.49-0.8-0.156-0.165-0.475-0.315-0.635-0.148-0.65-0.47+4.99-0.326-0.81-0.16-0.127-0.99-0.724-0.231-0.64+2.33-1.51-0.162+2.64-0.5+0.87-0.63-0.433-0.32-0.175-1.288+1.197-0.32-0.55-0.005-0.14-0.46-0.16-2.64-0.91-1.432-0.285+4.01-0.14-0.16-0.335-0.14-1.702-0.32-1.11-0.718-0.457-0.145+2.41+2.57-0.095-1.554-0.635-0.053-0.155+0.05-0.25-0.034-0.856-2.57-0.002-0.082+4.75+4.83+4.8+1.37-0.276-0.136-0.416-0.135-0.14+5.945+20.195-0.282-0.33+10.1-0.496-0.277-0.16-1.25-0.138-0.29+4.8+0.94-0.55-2.145-0.17-0.297-0.16-0.805-3.426-0.16-1.275-1.72-0.138-0.16-0.16-1.17-0.32-0.16-0.14-0.17-3.03-0.165-0.634-0.28-0.99-3.495-0.124-0.336-0.02-0.879-0.16-0.97-0.148-0.15-0.73-0.64-0.16-0.16-0.305-1.53-1.032-2.58</f>
        <v>21.76000000000002</v>
      </c>
    </row>
    <row r="239" spans="2:11" ht="14.25" customHeight="1">
      <c r="B239" s="2">
        <v>20</v>
      </c>
      <c r="C239" s="2" t="s">
        <v>490</v>
      </c>
      <c r="D239" s="2" t="s">
        <v>3</v>
      </c>
      <c r="E239" s="18">
        <v>6.943999999999999</v>
      </c>
      <c r="F239" s="74"/>
      <c r="G239" s="74"/>
      <c r="H239" s="80"/>
      <c r="I239" s="24"/>
      <c r="K239" s="37"/>
    </row>
    <row r="240" spans="2:11" ht="14.25" customHeight="1">
      <c r="B240" s="2" t="s">
        <v>21</v>
      </c>
      <c r="C240" s="2" t="s">
        <v>490</v>
      </c>
      <c r="D240" s="2" t="s">
        <v>3</v>
      </c>
      <c r="E240" s="18">
        <v>4.678999999999999</v>
      </c>
      <c r="F240" s="74"/>
      <c r="G240" s="74"/>
      <c r="H240" s="80"/>
      <c r="I240" s="24"/>
      <c r="K240" s="37"/>
    </row>
    <row r="241" spans="2:11" ht="14.25" customHeight="1">
      <c r="B241" s="2">
        <v>20</v>
      </c>
      <c r="C241" s="2" t="s">
        <v>23</v>
      </c>
      <c r="D241" s="2" t="s">
        <v>3</v>
      </c>
      <c r="E241" s="18">
        <v>0.18000000000001393</v>
      </c>
      <c r="F241" s="74"/>
      <c r="G241" s="74"/>
      <c r="H241" s="80"/>
      <c r="I241" s="24"/>
      <c r="K241" s="37"/>
    </row>
    <row r="242" spans="2:11" ht="14.25" customHeight="1">
      <c r="B242" s="2" t="s">
        <v>21</v>
      </c>
      <c r="C242" s="2" t="s">
        <v>23</v>
      </c>
      <c r="D242" s="2" t="s">
        <v>3</v>
      </c>
      <c r="E242" s="18">
        <v>11.680999999999996</v>
      </c>
      <c r="F242" s="74"/>
      <c r="G242" s="74"/>
      <c r="H242" s="80"/>
      <c r="I242" s="24"/>
      <c r="K242" s="37"/>
    </row>
    <row r="243" spans="2:11" ht="14.25" customHeight="1">
      <c r="B243" s="2">
        <v>20</v>
      </c>
      <c r="C243" s="2" t="s">
        <v>439</v>
      </c>
      <c r="D243" s="2" t="s">
        <v>3</v>
      </c>
      <c r="E243" s="18">
        <v>2.4800000000000018</v>
      </c>
      <c r="F243" s="74"/>
      <c r="G243" s="74"/>
      <c r="H243" s="80"/>
      <c r="I243" s="24"/>
      <c r="K243" s="37"/>
    </row>
    <row r="244" spans="2:11" ht="14.25" customHeight="1">
      <c r="B244" s="2" t="s">
        <v>21</v>
      </c>
      <c r="C244" s="2" t="s">
        <v>439</v>
      </c>
      <c r="D244" s="2" t="s">
        <v>3</v>
      </c>
      <c r="E244" s="18">
        <v>0.7219999999999998</v>
      </c>
      <c r="F244" s="74"/>
      <c r="G244" s="74"/>
      <c r="H244" s="80"/>
      <c r="I244" s="24"/>
      <c r="K244" s="37"/>
    </row>
    <row r="245" spans="2:11" ht="14.25" customHeight="1">
      <c r="B245" s="2">
        <v>20</v>
      </c>
      <c r="C245" s="2" t="s">
        <v>24</v>
      </c>
      <c r="D245" s="2" t="s">
        <v>3</v>
      </c>
      <c r="E245" s="18">
        <v>0.16999999999999305</v>
      </c>
      <c r="F245" s="74"/>
      <c r="G245" s="74"/>
      <c r="H245" s="80"/>
      <c r="I245" s="24"/>
      <c r="K245" s="37"/>
    </row>
    <row r="246" spans="2:11" ht="14.25" customHeight="1">
      <c r="B246" s="2" t="s">
        <v>21</v>
      </c>
      <c r="C246" s="2" t="s">
        <v>24</v>
      </c>
      <c r="D246" s="2" t="s">
        <v>3</v>
      </c>
      <c r="E246" s="18">
        <v>9.78</v>
      </c>
      <c r="F246" s="74"/>
      <c r="G246" s="74"/>
      <c r="H246" s="80"/>
      <c r="I246" s="24"/>
      <c r="K246" s="37"/>
    </row>
    <row r="247" spans="2:11" ht="14.25" customHeight="1">
      <c r="B247" s="2">
        <v>20</v>
      </c>
      <c r="C247" s="2" t="s">
        <v>633</v>
      </c>
      <c r="D247" s="2" t="s">
        <v>3</v>
      </c>
      <c r="E247" s="18">
        <v>0</v>
      </c>
      <c r="F247" s="74"/>
      <c r="G247" s="74"/>
      <c r="H247" s="80"/>
      <c r="I247" s="24"/>
      <c r="K247" s="37"/>
    </row>
    <row r="248" spans="2:11" ht="14.25" customHeight="1">
      <c r="B248" s="104">
        <v>10</v>
      </c>
      <c r="C248" s="2" t="s">
        <v>25</v>
      </c>
      <c r="D248" s="2" t="s">
        <v>3</v>
      </c>
      <c r="E248" s="18">
        <v>2.083</v>
      </c>
      <c r="F248" s="74"/>
      <c r="G248" s="74"/>
      <c r="H248" s="80"/>
      <c r="I248" s="24"/>
      <c r="K248" s="37"/>
    </row>
    <row r="249" spans="2:11" ht="14.25" customHeight="1">
      <c r="B249" s="2">
        <v>20</v>
      </c>
      <c r="C249" s="2" t="s">
        <v>25</v>
      </c>
      <c r="D249" s="2" t="s">
        <v>3</v>
      </c>
      <c r="E249" s="18">
        <v>2.5449999999999973</v>
      </c>
      <c r="F249" s="74"/>
      <c r="G249" s="74"/>
      <c r="H249" s="80"/>
      <c r="I249" s="24"/>
      <c r="K249" s="37"/>
    </row>
    <row r="250" spans="2:11" ht="14.25" customHeight="1">
      <c r="B250" s="2" t="s">
        <v>21</v>
      </c>
      <c r="C250" s="2" t="s">
        <v>25</v>
      </c>
      <c r="D250" s="2" t="s">
        <v>3</v>
      </c>
      <c r="E250" s="18">
        <v>9.762000000000004</v>
      </c>
      <c r="F250" s="74"/>
      <c r="G250" s="74"/>
      <c r="H250" s="80"/>
      <c r="I250" s="24"/>
      <c r="K250" s="37"/>
    </row>
    <row r="251" spans="2:38" ht="14.25" customHeight="1">
      <c r="B251" s="2">
        <v>20</v>
      </c>
      <c r="C251" s="2" t="s">
        <v>227</v>
      </c>
      <c r="D251" s="2" t="s">
        <v>3</v>
      </c>
      <c r="E251" s="18">
        <v>6.894999999999999</v>
      </c>
      <c r="F251" s="74"/>
      <c r="G251" s="74"/>
      <c r="H251" s="80"/>
      <c r="I251" s="24"/>
      <c r="K251" s="37"/>
      <c r="AL251" s="30">
        <f>17.29-0.215-2.05-3.075-3.78-0.285+5.03-5.025-0.22-0.58-0.88-0.22-0.44-1.1-0.065-0.455-0.36-3.09+4.89+5.13-4.89-1.1-0.215-0.21-0.445-0.21-0.43+4.93+4.955-0.21-0.2-0.37-0.93-3.1+0.62+4.63-2.04-0.37+10.184+0.742-0.21-0.646-0.62-4.63-1.22-0.19-1.55-0.14-0.226-3.056-0.185-0.215-0.535+2.69+2.68+2.73+2.45-0.915-0.84-0.195-0.408+10.66-0.36-0.185-2.99-0.216-0.646-0.408-0.109-0.316-0.65-0.434+0.625+4.355-0.035-0.18+0.033+10.02+1.56-0.938-0.828-1.519-2.45-1.61-2.69-2.73+0.079-0.625-4.355-3.672-0.814+4.935+0.21-1.9-0.405-0.632-1.078-0.42-0.217-0.21-0.84-4.013-0.617-0.856-2.111-0.74-0.209-0.205-0.21-0.427-0.012-0.424-0.61-0.204-0.204-0.206-1.418-0.646-0.085-0.125+0.27+0.21+2.07-0.212+0.212-0.638+1+3.89+2.59+0.25-0.52-0.48-0.04-1-0.485-1.82-0.396-0.029-2.59-1.585-0.765-0.26-0.27-0.2+0.855-0.64-0.005-0.25-0.003-0.212-0.223+0.188-0.215+2.79+2.5+2.79+2.48-0.625-0.31-1.255-0.315-2.79-2.175-0.305-0.005-0.31-0.63-0.935-0.28-0.645+0.02+2.72+0.59+3.3+3.01-0.3-0.605-0.3-1.21-0.3-1.215</f>
        <v>5.689999999999996</v>
      </c>
    </row>
    <row r="252" spans="2:38" ht="14.25" customHeight="1">
      <c r="B252" s="2" t="s">
        <v>21</v>
      </c>
      <c r="C252" s="2" t="s">
        <v>227</v>
      </c>
      <c r="D252" s="2" t="s">
        <v>3</v>
      </c>
      <c r="E252" s="18">
        <v>7.389922007661198E-16</v>
      </c>
      <c r="F252" s="74"/>
      <c r="G252" s="74"/>
      <c r="H252" s="80"/>
      <c r="I252" s="24"/>
      <c r="K252" s="37"/>
      <c r="AL252" s="22"/>
    </row>
    <row r="253" spans="2:11" ht="14.25" customHeight="1">
      <c r="B253" s="2">
        <v>20</v>
      </c>
      <c r="C253" s="2" t="s">
        <v>97</v>
      </c>
      <c r="D253" s="2" t="s">
        <v>3</v>
      </c>
      <c r="E253" s="18">
        <v>6.297999999999989</v>
      </c>
      <c r="F253" s="74"/>
      <c r="G253" s="74"/>
      <c r="H253" s="80"/>
      <c r="I253" s="24"/>
      <c r="K253" s="37"/>
    </row>
    <row r="254" spans="2:11" ht="14.25" customHeight="1">
      <c r="B254" s="2" t="s">
        <v>21</v>
      </c>
      <c r="C254" s="2" t="s">
        <v>97</v>
      </c>
      <c r="D254" s="2" t="s">
        <v>3</v>
      </c>
      <c r="E254" s="18">
        <v>10.216000000000001</v>
      </c>
      <c r="F254" s="74"/>
      <c r="G254" s="74"/>
      <c r="H254" s="80"/>
      <c r="I254" s="24"/>
      <c r="K254" s="37"/>
    </row>
    <row r="255" spans="2:11" ht="14.25" customHeight="1">
      <c r="B255" s="2">
        <v>20</v>
      </c>
      <c r="C255" s="2" t="s">
        <v>98</v>
      </c>
      <c r="D255" s="2" t="s">
        <v>3</v>
      </c>
      <c r="E255" s="18">
        <v>2.0600000000000005</v>
      </c>
      <c r="F255" s="74"/>
      <c r="G255" s="74"/>
      <c r="H255" s="80"/>
      <c r="I255" s="24"/>
      <c r="K255" s="37"/>
    </row>
    <row r="256" spans="2:11" ht="14.25" customHeight="1">
      <c r="B256" s="2">
        <v>20</v>
      </c>
      <c r="C256" s="2" t="s">
        <v>99</v>
      </c>
      <c r="D256" s="2" t="s">
        <v>3</v>
      </c>
      <c r="E256" s="18">
        <v>1.8214596497756474E-16</v>
      </c>
      <c r="F256" s="74"/>
      <c r="G256" s="74"/>
      <c r="H256" s="80"/>
      <c r="I256" s="24"/>
      <c r="K256" s="37"/>
    </row>
    <row r="257" spans="2:11" ht="14.25" customHeight="1">
      <c r="B257" s="2">
        <v>20</v>
      </c>
      <c r="C257" s="2" t="s">
        <v>296</v>
      </c>
      <c r="D257" s="2" t="s">
        <v>3</v>
      </c>
      <c r="E257" s="18">
        <v>-1.9290125052862095E-15</v>
      </c>
      <c r="F257" s="74"/>
      <c r="G257" s="74"/>
      <c r="H257" s="80"/>
      <c r="I257" s="24"/>
      <c r="K257" s="37"/>
    </row>
    <row r="258" spans="2:11" ht="14.25" customHeight="1">
      <c r="B258" s="2">
        <v>20</v>
      </c>
      <c r="C258" s="2" t="s">
        <v>419</v>
      </c>
      <c r="D258" s="2" t="s">
        <v>3</v>
      </c>
      <c r="E258" s="18">
        <v>1.8318679906315083E-15</v>
      </c>
      <c r="F258" s="74"/>
      <c r="G258" s="74"/>
      <c r="H258" s="80"/>
      <c r="I258" s="24"/>
      <c r="K258" s="37"/>
    </row>
    <row r="259" spans="2:11" ht="14.25" customHeight="1">
      <c r="B259" s="2">
        <v>20</v>
      </c>
      <c r="C259" s="2" t="s">
        <v>125</v>
      </c>
      <c r="D259" s="2" t="s">
        <v>3</v>
      </c>
      <c r="E259" s="18">
        <v>0</v>
      </c>
      <c r="F259" s="74"/>
      <c r="G259" s="74"/>
      <c r="H259" s="80"/>
      <c r="I259" s="24"/>
      <c r="K259" s="37"/>
    </row>
    <row r="260" spans="2:11" ht="14.25" customHeight="1">
      <c r="B260" s="2" t="s">
        <v>21</v>
      </c>
      <c r="C260" s="2" t="s">
        <v>125</v>
      </c>
      <c r="D260" s="2" t="s">
        <v>3</v>
      </c>
      <c r="E260" s="18">
        <v>0</v>
      </c>
      <c r="F260" s="74"/>
      <c r="G260" s="74"/>
      <c r="H260" s="80"/>
      <c r="I260" s="24"/>
      <c r="K260" s="37"/>
    </row>
    <row r="261" spans="2:11" ht="14.25" customHeight="1">
      <c r="B261" s="2">
        <v>20</v>
      </c>
      <c r="C261" s="2" t="s">
        <v>676</v>
      </c>
      <c r="D261" s="2" t="s">
        <v>3</v>
      </c>
      <c r="E261" s="18">
        <v>-6.83481049534862E-16</v>
      </c>
      <c r="F261" s="74"/>
      <c r="G261" s="74"/>
      <c r="H261" s="80"/>
      <c r="I261" s="24"/>
      <c r="K261" s="37"/>
    </row>
    <row r="262" spans="2:11" ht="14.25" customHeight="1">
      <c r="B262" s="2">
        <v>20</v>
      </c>
      <c r="C262" s="2" t="s">
        <v>274</v>
      </c>
      <c r="D262" s="2" t="s">
        <v>3</v>
      </c>
      <c r="E262" s="18">
        <v>2.0860049798621105E-15</v>
      </c>
      <c r="F262" s="74"/>
      <c r="G262" s="74"/>
      <c r="H262" s="80"/>
      <c r="I262" s="24"/>
      <c r="K262" s="37"/>
    </row>
    <row r="263" spans="2:11" ht="14.25" customHeight="1">
      <c r="B263" s="2" t="s">
        <v>21</v>
      </c>
      <c r="C263" s="2" t="s">
        <v>274</v>
      </c>
      <c r="D263" s="2" t="s">
        <v>3</v>
      </c>
      <c r="E263" s="18">
        <v>1.4450246554886803E-15</v>
      </c>
      <c r="F263" s="74"/>
      <c r="G263" s="74"/>
      <c r="H263" s="80"/>
      <c r="I263" s="24"/>
      <c r="K263" s="37"/>
    </row>
    <row r="264" spans="2:11" ht="14.25" customHeight="1">
      <c r="B264" s="2">
        <v>20</v>
      </c>
      <c r="C264" s="2" t="s">
        <v>263</v>
      </c>
      <c r="D264" s="2" t="s">
        <v>3</v>
      </c>
      <c r="E264" s="18">
        <v>8.811999999999998</v>
      </c>
      <c r="F264" s="74"/>
      <c r="G264" s="74"/>
      <c r="H264" s="80"/>
      <c r="I264" s="24"/>
      <c r="K264" s="37"/>
    </row>
    <row r="265" spans="2:11" ht="14.25" customHeight="1">
      <c r="B265" s="2">
        <v>20</v>
      </c>
      <c r="C265" s="2" t="s">
        <v>186</v>
      </c>
      <c r="D265" s="2" t="s">
        <v>3</v>
      </c>
      <c r="E265" s="18">
        <v>8.802000000000003</v>
      </c>
      <c r="F265" s="74"/>
      <c r="G265" s="74"/>
      <c r="H265" s="80"/>
      <c r="I265" s="24"/>
      <c r="K265" s="37"/>
    </row>
    <row r="266" spans="2:11" ht="14.25" customHeight="1">
      <c r="B266" s="2" t="s">
        <v>21</v>
      </c>
      <c r="C266" s="2" t="s">
        <v>186</v>
      </c>
      <c r="D266" s="2" t="s">
        <v>3</v>
      </c>
      <c r="E266" s="18">
        <v>0.9809999999999941</v>
      </c>
      <c r="F266" s="74"/>
      <c r="G266" s="74"/>
      <c r="H266" s="80"/>
      <c r="I266" s="24"/>
      <c r="K266" s="37"/>
    </row>
    <row r="267" spans="2:11" ht="14.25" customHeight="1">
      <c r="B267" s="2" t="s">
        <v>21</v>
      </c>
      <c r="C267" s="2" t="s">
        <v>655</v>
      </c>
      <c r="D267" s="2" t="s">
        <v>3</v>
      </c>
      <c r="E267" s="18">
        <v>0</v>
      </c>
      <c r="F267" s="74"/>
      <c r="G267" s="74"/>
      <c r="H267" s="80"/>
      <c r="I267" s="24"/>
      <c r="K267" s="37"/>
    </row>
    <row r="268" spans="2:11" ht="14.25" customHeight="1">
      <c r="B268" s="2">
        <v>20</v>
      </c>
      <c r="C268" s="2" t="s">
        <v>224</v>
      </c>
      <c r="D268" s="2" t="s">
        <v>3</v>
      </c>
      <c r="E268" s="18">
        <v>3.5364999999999878</v>
      </c>
      <c r="F268" s="74"/>
      <c r="G268" s="74"/>
      <c r="H268" s="80"/>
      <c r="I268" s="24"/>
      <c r="K268" s="37"/>
    </row>
    <row r="269" spans="2:11" ht="14.25" customHeight="1">
      <c r="B269" s="2" t="s">
        <v>21</v>
      </c>
      <c r="C269" s="2" t="s">
        <v>224</v>
      </c>
      <c r="D269" s="2" t="s">
        <v>3</v>
      </c>
      <c r="E269" s="18">
        <v>0.45900000000000096</v>
      </c>
      <c r="F269" s="74"/>
      <c r="G269" s="74"/>
      <c r="H269" s="80"/>
      <c r="I269" s="24"/>
      <c r="K269" s="37"/>
    </row>
    <row r="270" spans="2:11" ht="14.25" customHeight="1">
      <c r="B270" s="2">
        <v>20</v>
      </c>
      <c r="C270" s="2" t="s">
        <v>630</v>
      </c>
      <c r="D270" s="2" t="s">
        <v>3</v>
      </c>
      <c r="E270" s="18">
        <v>0</v>
      </c>
      <c r="F270" s="74"/>
      <c r="G270" s="74"/>
      <c r="H270" s="80"/>
      <c r="I270" s="24"/>
      <c r="K270" s="37"/>
    </row>
    <row r="271" spans="2:11" ht="14.25" customHeight="1">
      <c r="B271" s="2">
        <v>20</v>
      </c>
      <c r="C271" s="2" t="s">
        <v>358</v>
      </c>
      <c r="D271" s="2" t="s">
        <v>3</v>
      </c>
      <c r="E271" s="18">
        <v>3.163999999999992</v>
      </c>
      <c r="F271" s="74"/>
      <c r="G271" s="74"/>
      <c r="H271" s="80"/>
      <c r="I271" s="24"/>
      <c r="K271" s="37"/>
    </row>
    <row r="272" spans="2:11" ht="14.25" customHeight="1">
      <c r="B272" s="2" t="s">
        <v>21</v>
      </c>
      <c r="C272" s="2" t="s">
        <v>358</v>
      </c>
      <c r="D272" s="2" t="s">
        <v>3</v>
      </c>
      <c r="E272" s="18">
        <v>15.648000000000001</v>
      </c>
      <c r="F272" s="74"/>
      <c r="G272" s="74"/>
      <c r="H272" s="80"/>
      <c r="I272" s="24"/>
      <c r="K272" s="37"/>
    </row>
    <row r="273" spans="2:11" ht="14.25" customHeight="1">
      <c r="B273" s="2">
        <v>20</v>
      </c>
      <c r="C273" s="2" t="s">
        <v>126</v>
      </c>
      <c r="D273" s="2" t="s">
        <v>3</v>
      </c>
      <c r="E273" s="18">
        <v>8.348999999999997</v>
      </c>
      <c r="F273" s="74"/>
      <c r="G273" s="74"/>
      <c r="H273" s="80"/>
      <c r="I273" s="24"/>
      <c r="K273" s="37"/>
    </row>
    <row r="274" spans="2:11" ht="14.25" customHeight="1">
      <c r="B274" s="2" t="s">
        <v>21</v>
      </c>
      <c r="C274" s="2" t="s">
        <v>126</v>
      </c>
      <c r="D274" s="2" t="s">
        <v>3</v>
      </c>
      <c r="E274" s="18">
        <v>12.052000000000003</v>
      </c>
      <c r="F274" s="74"/>
      <c r="G274" s="74"/>
      <c r="H274" s="2"/>
      <c r="I274" s="55"/>
      <c r="K274" s="37"/>
    </row>
    <row r="275" spans="2:11" ht="14.25" customHeight="1">
      <c r="B275" s="2">
        <v>20</v>
      </c>
      <c r="C275" s="2" t="s">
        <v>359</v>
      </c>
      <c r="D275" s="2" t="s">
        <v>3</v>
      </c>
      <c r="E275" s="18">
        <v>11.550999999999997</v>
      </c>
      <c r="F275" s="74"/>
      <c r="G275" s="74"/>
      <c r="H275" s="2"/>
      <c r="I275" s="55"/>
      <c r="K275" s="37"/>
    </row>
    <row r="276" spans="2:11" ht="14.25" customHeight="1">
      <c r="B276" s="2" t="s">
        <v>21</v>
      </c>
      <c r="C276" s="2" t="s">
        <v>359</v>
      </c>
      <c r="D276" s="2" t="s">
        <v>3</v>
      </c>
      <c r="E276" s="18">
        <v>11.421999999999992</v>
      </c>
      <c r="F276" s="74"/>
      <c r="G276" s="74"/>
      <c r="H276" s="2"/>
      <c r="I276" s="55"/>
      <c r="K276" s="37"/>
    </row>
    <row r="277" spans="2:11" ht="14.25" customHeight="1">
      <c r="B277" s="104">
        <v>10</v>
      </c>
      <c r="C277" s="2" t="s">
        <v>149</v>
      </c>
      <c r="D277" s="2" t="s">
        <v>3</v>
      </c>
      <c r="E277" s="18">
        <v>3.06</v>
      </c>
      <c r="F277" s="74"/>
      <c r="G277" s="74"/>
      <c r="H277" s="2"/>
      <c r="I277" s="55"/>
      <c r="K277" s="37"/>
    </row>
    <row r="278" spans="2:54" ht="14.25" customHeight="1">
      <c r="B278" s="2">
        <v>20</v>
      </c>
      <c r="C278" s="2" t="s">
        <v>149</v>
      </c>
      <c r="D278" s="2" t="s">
        <v>3</v>
      </c>
      <c r="E278" s="18">
        <v>13.731000000000002</v>
      </c>
      <c r="F278" s="74"/>
      <c r="G278" s="74"/>
      <c r="H278" s="2"/>
      <c r="I278" s="55"/>
      <c r="K278" s="37"/>
      <c r="BB278" s="30">
        <f>21.305-0.87-3.55-2.515-1.055-0.085-0.192-0.656-1+1.092-1.092-1.54-1.106-0.223-0.88-0.222-5.47+10.07-0.79-0.89-0.22-0.44-0.675-0.475-0.222-0.435-0.224-0.45-0.446-1.15-0.68+4.985-0.208-0.65-0.225-0.215-0.402-0.09-0.135-2.22-4.583-0.22+0.033-0.675-0.45+0.141+0.802+4.57+3-1.84-0.805+6.32+6.4-0.29-0.875-0.54+1.445+2.91-0.455-0.23+7.76-0.62-0.58-0.668+4.89-0.445-0.28-4.89-1.162-0.6+5.192-0.58-0.29-0.585-0.29-1.46-0.295+5.525-0.6-0.212-0.446+3.65-0.203-0.561-1.96-0.56-0.255-0.285-0.015-0.185-1.14-0.215-0.283-0.015-0.002-0.28-0.666-0.38-0.626-0.972-0.155-0.029-0.445-2-1.072-2.275-0.432-0.438-2.008-0.269-0.221-0.22-0.562-0.372-3.492-0.373-0.279-2.026-0.186-0.187-0.445-0.22+5-0.171-0.46+2.775-1.122-0.27+0.016-5-0.521-0.245-0.46-0.695-0.225+0.84-0.23-0.555-1.61-0.225-0.959-0.262-0.804-0.28-0.252-0.2+0.077+4.01+3.1+3.23-0.23-0.23-0.2-0.245-0.958-3.052-3.1-2.284-0.96+0.014-0.072-0.02-0.313+0.185+4.86+4.855+4.765-0.005-0.46+0.311-0.695-0.225-0.23-0.45-0.68-0.945-0.46-0.92-0.71-0.45-0.45-0.45-1.63</f>
        <v>6.185000000000004</v>
      </c>
    </row>
    <row r="279" spans="2:14" ht="12.75" customHeight="1">
      <c r="B279" s="108">
        <v>35</v>
      </c>
      <c r="C279" s="26" t="s">
        <v>149</v>
      </c>
      <c r="D279" s="26" t="s">
        <v>3</v>
      </c>
      <c r="E279" s="110">
        <v>0</v>
      </c>
      <c r="F279" s="74"/>
      <c r="G279" s="74"/>
      <c r="H279" s="2"/>
      <c r="I279" s="126"/>
      <c r="J279" s="13"/>
      <c r="K279" s="13"/>
      <c r="L279" s="127"/>
      <c r="M279" s="128"/>
      <c r="N279" s="129"/>
    </row>
    <row r="280" spans="2:14" ht="12.75" customHeight="1">
      <c r="B280" s="108">
        <v>35</v>
      </c>
      <c r="C280" s="26" t="s">
        <v>149</v>
      </c>
      <c r="D280" s="26" t="s">
        <v>3</v>
      </c>
      <c r="E280" s="110">
        <v>0.18</v>
      </c>
      <c r="F280" s="119"/>
      <c r="G280" s="74"/>
      <c r="H280" s="86"/>
      <c r="I280" s="126"/>
      <c r="J280" s="13"/>
      <c r="K280" s="13"/>
      <c r="L280" s="127"/>
      <c r="M280" s="128"/>
      <c r="N280" s="129"/>
    </row>
    <row r="281" spans="2:11" ht="14.25" customHeight="1">
      <c r="B281" s="2" t="s">
        <v>21</v>
      </c>
      <c r="C281" s="2" t="s">
        <v>149</v>
      </c>
      <c r="D281" s="2" t="s">
        <v>3</v>
      </c>
      <c r="E281" s="18">
        <v>0.04500000000000186</v>
      </c>
      <c r="F281" s="74"/>
      <c r="G281" s="74"/>
      <c r="H281" s="2"/>
      <c r="I281" s="55"/>
      <c r="K281" s="37"/>
    </row>
    <row r="282" spans="2:54" ht="14.25" customHeight="1">
      <c r="B282" s="2">
        <v>20</v>
      </c>
      <c r="C282" s="2" t="s">
        <v>640</v>
      </c>
      <c r="D282" s="2" t="s">
        <v>3</v>
      </c>
      <c r="E282" s="18">
        <v>0.5860000000000003</v>
      </c>
      <c r="F282" s="74"/>
      <c r="G282" s="74"/>
      <c r="H282" s="2"/>
      <c r="I282" s="55"/>
      <c r="K282" s="37"/>
      <c r="BB282" s="22"/>
    </row>
    <row r="283" spans="2:54" ht="14.25" customHeight="1">
      <c r="B283" s="2" t="s">
        <v>21</v>
      </c>
      <c r="C283" s="2" t="s">
        <v>640</v>
      </c>
      <c r="D283" s="2" t="s">
        <v>3</v>
      </c>
      <c r="E283" s="18">
        <v>0</v>
      </c>
      <c r="F283" s="74"/>
      <c r="G283" s="74"/>
      <c r="H283" s="2"/>
      <c r="I283" s="55"/>
      <c r="K283" s="37"/>
      <c r="BB283" s="22"/>
    </row>
    <row r="284" spans="2:11" ht="14.25" customHeight="1">
      <c r="B284" s="2">
        <v>20</v>
      </c>
      <c r="C284" s="2" t="s">
        <v>183</v>
      </c>
      <c r="D284" s="2" t="s">
        <v>3</v>
      </c>
      <c r="E284" s="18">
        <v>44.95199999999999</v>
      </c>
      <c r="F284" s="74"/>
      <c r="G284" s="74"/>
      <c r="H284" s="2"/>
      <c r="I284" s="55"/>
      <c r="K284" s="37"/>
    </row>
    <row r="285" spans="2:11" ht="14.25" customHeight="1">
      <c r="B285" s="2" t="s">
        <v>21</v>
      </c>
      <c r="C285" s="2" t="s">
        <v>183</v>
      </c>
      <c r="D285" s="2" t="s">
        <v>3</v>
      </c>
      <c r="E285" s="18">
        <v>4.844999999999994</v>
      </c>
      <c r="F285" s="74"/>
      <c r="G285" s="74"/>
      <c r="H285" s="2"/>
      <c r="I285" s="55"/>
      <c r="K285" s="37"/>
    </row>
    <row r="286" spans="2:11" ht="14.25" customHeight="1">
      <c r="B286" s="2">
        <v>20</v>
      </c>
      <c r="C286" s="2" t="s">
        <v>739</v>
      </c>
      <c r="D286" s="2" t="s">
        <v>3</v>
      </c>
      <c r="E286" s="18">
        <v>1.19</v>
      </c>
      <c r="F286" s="74"/>
      <c r="G286" s="74"/>
      <c r="H286" s="2"/>
      <c r="I286" s="55"/>
      <c r="K286" s="37"/>
    </row>
    <row r="287" spans="2:18" ht="14.25" customHeight="1">
      <c r="B287" s="2">
        <v>20</v>
      </c>
      <c r="C287" s="2" t="s">
        <v>275</v>
      </c>
      <c r="D287" s="2" t="s">
        <v>3</v>
      </c>
      <c r="E287" s="18">
        <v>13.424000000000005</v>
      </c>
      <c r="F287" s="74"/>
      <c r="G287" s="74"/>
      <c r="H287" s="2"/>
      <c r="I287" s="55"/>
      <c r="K287" s="37"/>
      <c r="R287" s="30">
        <f>8.35-1.07-0.075-0.01-0.775-0.22+11.675-0.89-0.205-4.04-0.44-0.43-0.439-6.141-0.139-1.195-0.49-0.22-0.205+0.065-3.148+0.042+1.995-1.6+2.55+2.52-1.135-0.84-1.405-0.29-0.285-0.395+3.46-3.46-1.115+11.19+2.96+2.67-0.43-0.418-7.3-0.435+0.265+5.09-1.065-2.83-0.205-0.28+4.82+15.66-0.28-0.863-0.84-0.06-0.232+4.94+1.56+0.39-1.485-0.22+0.28-0.65-0.42+4.15+4.17-0.22-0.22-1.952-0.855-3.02-2.42-0.215-0.875-1.56-0.296-0.628-0.732-2.218-0.757-0.241-0.005-0.215-2.985-0.2-3.004-2.12-0.185-0.705+0.065+2.12+5.18-0.303-0.29-0.615-0.28-1.44-0.9-2.665-2.8-0.3-0.32-2.664-0.006-0.305-3.658-1.222+0.03-0.222-0.305-0.3-0.652-0.285-0.202-1.542-0.285+0.021+0.005+0.44+5.09+5.03+3.92+1.14-1.91+0.82-0.21-0.215-0.64-0.865-0.635-1.97-1.14-0.82-0.44-1.395-1.13-0.28-0.24-0.25-1.13-0.28-0.365-0.365-0.015-0.445-1.96+4.615-0.31-0.917-1.852-0.31-0.617-0.31+1.24+4.6+4.16+4.14-2.78-1.38-0.54+0.87-0.55-0.29-1.65-0.312-0.87-1.11-1.24+2.77+0.49+3.57+3.55-1.29-0.306-3.57-1.255+0.007-1.515-1.25-1.02+0.007</f>
        <v>4.879000000000005</v>
      </c>
    </row>
    <row r="288" spans="2:18" ht="14.25" customHeight="1">
      <c r="B288" s="104" t="s">
        <v>766</v>
      </c>
      <c r="C288" s="2" t="s">
        <v>275</v>
      </c>
      <c r="D288" s="2" t="s">
        <v>3</v>
      </c>
      <c r="E288" s="18">
        <v>0.2800000000000001</v>
      </c>
      <c r="F288" s="74"/>
      <c r="G288" s="74"/>
      <c r="H288" s="2"/>
      <c r="I288" s="55"/>
      <c r="K288" s="37"/>
      <c r="R288" s="22"/>
    </row>
    <row r="289" spans="2:11" ht="14.25" customHeight="1">
      <c r="B289" s="2" t="s">
        <v>21</v>
      </c>
      <c r="C289" s="2" t="s">
        <v>275</v>
      </c>
      <c r="D289" s="2" t="s">
        <v>3</v>
      </c>
      <c r="E289" s="18">
        <v>2.295000000000007</v>
      </c>
      <c r="F289" s="74"/>
      <c r="G289" s="74"/>
      <c r="H289" s="2"/>
      <c r="I289" s="55"/>
      <c r="K289" s="37"/>
    </row>
    <row r="290" spans="2:11" ht="14.25" customHeight="1">
      <c r="B290" s="2">
        <v>20</v>
      </c>
      <c r="C290" s="2" t="s">
        <v>100</v>
      </c>
      <c r="D290" s="2" t="s">
        <v>3</v>
      </c>
      <c r="E290" s="18">
        <v>-3.9968028886505635E-15</v>
      </c>
      <c r="F290" s="74"/>
      <c r="G290" s="74"/>
      <c r="H290" s="2"/>
      <c r="I290" s="55"/>
      <c r="K290" s="37"/>
    </row>
    <row r="291" spans="2:11" ht="14.25" customHeight="1">
      <c r="B291" s="2" t="s">
        <v>21</v>
      </c>
      <c r="C291" s="2" t="s">
        <v>100</v>
      </c>
      <c r="D291" s="2" t="s">
        <v>3</v>
      </c>
      <c r="E291" s="18">
        <v>0.38899999999999657</v>
      </c>
      <c r="F291" s="74"/>
      <c r="G291" s="74"/>
      <c r="H291" s="2"/>
      <c r="I291" s="55"/>
      <c r="K291" s="37"/>
    </row>
    <row r="292" spans="2:11" ht="14.25" customHeight="1">
      <c r="B292" s="2">
        <v>20</v>
      </c>
      <c r="C292" s="2" t="s">
        <v>595</v>
      </c>
      <c r="D292" s="2" t="s">
        <v>3</v>
      </c>
      <c r="E292" s="18">
        <v>1.0824674490095276E-15</v>
      </c>
      <c r="F292" s="74"/>
      <c r="G292" s="74"/>
      <c r="H292" s="2"/>
      <c r="I292" s="55"/>
      <c r="K292" s="37"/>
    </row>
    <row r="293" spans="2:11" ht="14.25" customHeight="1">
      <c r="B293" s="2" t="s">
        <v>21</v>
      </c>
      <c r="C293" s="2" t="s">
        <v>595</v>
      </c>
      <c r="D293" s="2" t="s">
        <v>3</v>
      </c>
      <c r="E293" s="18">
        <v>3.2500000000000004</v>
      </c>
      <c r="F293" s="74"/>
      <c r="G293" s="74"/>
      <c r="H293" s="2"/>
      <c r="I293" s="55"/>
      <c r="K293" s="37"/>
    </row>
    <row r="294" spans="2:11" ht="14.25" customHeight="1">
      <c r="B294" s="2">
        <v>20</v>
      </c>
      <c r="C294" s="2" t="s">
        <v>101</v>
      </c>
      <c r="D294" s="2" t="s">
        <v>3</v>
      </c>
      <c r="E294" s="18">
        <v>-3.1363800445660672E-15</v>
      </c>
      <c r="F294" s="74"/>
      <c r="G294" s="74"/>
      <c r="H294" s="2"/>
      <c r="I294" s="55"/>
      <c r="K294" s="37"/>
    </row>
    <row r="295" spans="2:11" ht="14.25" customHeight="1">
      <c r="B295" s="2" t="s">
        <v>21</v>
      </c>
      <c r="C295" s="2" t="s">
        <v>101</v>
      </c>
      <c r="D295" s="2" t="s">
        <v>3</v>
      </c>
      <c r="E295" s="18">
        <v>0.6059999999999967</v>
      </c>
      <c r="F295" s="74"/>
      <c r="G295" s="74"/>
      <c r="H295" s="2"/>
      <c r="I295" s="55"/>
      <c r="K295" s="37"/>
    </row>
    <row r="296" spans="2:11" ht="14.25" customHeight="1">
      <c r="B296" s="2">
        <v>20</v>
      </c>
      <c r="C296" s="2" t="s">
        <v>420</v>
      </c>
      <c r="D296" s="2" t="s">
        <v>3</v>
      </c>
      <c r="E296" s="18">
        <v>0.42499999999999954</v>
      </c>
      <c r="F296" s="74"/>
      <c r="G296" s="74"/>
      <c r="H296" s="2"/>
      <c r="I296" s="55"/>
      <c r="K296" s="37"/>
    </row>
    <row r="297" spans="2:11" ht="14.25" customHeight="1">
      <c r="B297" s="2">
        <v>20</v>
      </c>
      <c r="C297" s="2" t="s">
        <v>421</v>
      </c>
      <c r="D297" s="2" t="s">
        <v>3</v>
      </c>
      <c r="E297" s="18">
        <v>0</v>
      </c>
      <c r="F297" s="74"/>
      <c r="G297" s="74"/>
      <c r="H297" s="2"/>
      <c r="I297" s="55"/>
      <c r="K297" s="37"/>
    </row>
    <row r="298" spans="2:11" ht="14.25" customHeight="1">
      <c r="B298" s="2">
        <v>20</v>
      </c>
      <c r="C298" s="2" t="s">
        <v>429</v>
      </c>
      <c r="D298" s="2" t="s">
        <v>3</v>
      </c>
      <c r="E298" s="18">
        <v>5.065392549852277E-16</v>
      </c>
      <c r="F298" s="74"/>
      <c r="G298" s="74"/>
      <c r="H298" s="2"/>
      <c r="I298" s="55"/>
      <c r="K298" s="37"/>
    </row>
    <row r="299" spans="2:11" ht="14.25" customHeight="1">
      <c r="B299" s="2">
        <v>20</v>
      </c>
      <c r="C299" s="2" t="s">
        <v>681</v>
      </c>
      <c r="D299" s="2" t="s">
        <v>3</v>
      </c>
      <c r="E299" s="18">
        <v>1.8350000000000009</v>
      </c>
      <c r="F299" s="74"/>
      <c r="G299" s="74"/>
      <c r="H299" s="2"/>
      <c r="I299" s="55"/>
      <c r="K299" s="37"/>
    </row>
    <row r="300" spans="2:11" ht="14.25" customHeight="1">
      <c r="B300" s="2">
        <v>20</v>
      </c>
      <c r="C300" s="2" t="s">
        <v>508</v>
      </c>
      <c r="D300" s="2" t="s">
        <v>3</v>
      </c>
      <c r="E300" s="18">
        <v>0.855</v>
      </c>
      <c r="F300" s="74"/>
      <c r="G300" s="74"/>
      <c r="H300" s="2"/>
      <c r="I300" s="55"/>
      <c r="K300" s="37"/>
    </row>
    <row r="301" spans="2:11" ht="14.25" customHeight="1">
      <c r="B301" s="2">
        <v>20</v>
      </c>
      <c r="C301" s="2" t="s">
        <v>226</v>
      </c>
      <c r="D301" s="2" t="s">
        <v>3</v>
      </c>
      <c r="E301" s="18">
        <v>1.1726730697603216E-15</v>
      </c>
      <c r="F301" s="74"/>
      <c r="G301" s="74"/>
      <c r="H301" s="2"/>
      <c r="I301" s="55"/>
      <c r="K301" s="37"/>
    </row>
    <row r="302" spans="2:11" ht="14.25" customHeight="1">
      <c r="B302" s="2">
        <v>20</v>
      </c>
      <c r="C302" s="2" t="s">
        <v>218</v>
      </c>
      <c r="D302" s="2" t="s">
        <v>3</v>
      </c>
      <c r="E302" s="18">
        <v>7.3649999999999975</v>
      </c>
      <c r="F302" s="74"/>
      <c r="G302" s="74"/>
      <c r="H302" s="2"/>
      <c r="I302" s="55"/>
      <c r="K302" s="37"/>
    </row>
    <row r="303" spans="2:8" ht="12.75" customHeight="1">
      <c r="B303" s="108" t="s">
        <v>522</v>
      </c>
      <c r="C303" s="26" t="s">
        <v>523</v>
      </c>
      <c r="D303" s="26" t="s">
        <v>3</v>
      </c>
      <c r="E303" s="26">
        <v>0.24</v>
      </c>
      <c r="F303" s="74"/>
      <c r="G303" s="74"/>
      <c r="H303" s="2"/>
    </row>
    <row r="304" spans="2:11" ht="14.25" customHeight="1">
      <c r="B304" s="2">
        <v>20</v>
      </c>
      <c r="C304" s="2" t="s">
        <v>219</v>
      </c>
      <c r="D304" s="2" t="s">
        <v>3</v>
      </c>
      <c r="E304" s="18">
        <v>6.202999999999999</v>
      </c>
      <c r="F304" s="74"/>
      <c r="G304" s="74"/>
      <c r="H304" s="2"/>
      <c r="I304" s="55"/>
      <c r="K304" s="37"/>
    </row>
    <row r="305" spans="2:11" ht="14.25" customHeight="1">
      <c r="B305" s="2">
        <v>20</v>
      </c>
      <c r="C305" s="2" t="s">
        <v>675</v>
      </c>
      <c r="D305" s="2" t="s">
        <v>3</v>
      </c>
      <c r="E305" s="18">
        <v>0.1550000000000006</v>
      </c>
      <c r="F305" s="74"/>
      <c r="G305" s="74"/>
      <c r="H305" s="2"/>
      <c r="I305" s="55"/>
      <c r="K305" s="37"/>
    </row>
    <row r="306" spans="2:11" ht="14.25" customHeight="1">
      <c r="B306" s="2">
        <v>20</v>
      </c>
      <c r="C306" s="2" t="s">
        <v>217</v>
      </c>
      <c r="D306" s="2" t="s">
        <v>3</v>
      </c>
      <c r="E306" s="18">
        <v>0.013000000000000136</v>
      </c>
      <c r="F306" s="74"/>
      <c r="G306" s="74"/>
      <c r="H306" s="2"/>
      <c r="I306" s="55"/>
      <c r="K306" s="37"/>
    </row>
    <row r="307" spans="2:11" ht="14.25" customHeight="1">
      <c r="B307" s="2">
        <v>20</v>
      </c>
      <c r="C307" s="2" t="s">
        <v>280</v>
      </c>
      <c r="D307" s="2" t="s">
        <v>3</v>
      </c>
      <c r="E307" s="18">
        <v>0.9509999999999986</v>
      </c>
      <c r="F307" s="74"/>
      <c r="G307" s="74"/>
      <c r="H307" s="2"/>
      <c r="I307" s="55"/>
      <c r="K307" s="37"/>
    </row>
    <row r="308" spans="2:11" ht="14.25" customHeight="1">
      <c r="B308" s="2">
        <v>20</v>
      </c>
      <c r="C308" s="2" t="s">
        <v>489</v>
      </c>
      <c r="D308" s="2" t="s">
        <v>3</v>
      </c>
      <c r="E308" s="18">
        <v>0.2999999999999984</v>
      </c>
      <c r="F308" s="74"/>
      <c r="G308" s="74"/>
      <c r="H308" s="2"/>
      <c r="I308" s="55"/>
      <c r="K308" s="37"/>
    </row>
    <row r="309" spans="2:11" ht="14.25" customHeight="1">
      <c r="B309" s="2">
        <v>20</v>
      </c>
      <c r="C309" s="2" t="s">
        <v>290</v>
      </c>
      <c r="D309" s="2" t="s">
        <v>3</v>
      </c>
      <c r="E309" s="18">
        <v>7.8669999999999956</v>
      </c>
      <c r="F309" s="74"/>
      <c r="G309" s="74"/>
      <c r="H309" s="2"/>
      <c r="I309" s="55"/>
      <c r="K309" s="37"/>
    </row>
    <row r="310" spans="2:11" ht="14.25" customHeight="1">
      <c r="B310" s="2">
        <v>20</v>
      </c>
      <c r="C310" s="2" t="s">
        <v>223</v>
      </c>
      <c r="D310" s="2" t="s">
        <v>3</v>
      </c>
      <c r="E310" s="18">
        <v>23.529999999999998</v>
      </c>
      <c r="F310" s="74"/>
      <c r="G310" s="74"/>
      <c r="H310" s="2"/>
      <c r="I310" s="55"/>
      <c r="K310" s="37"/>
    </row>
    <row r="311" spans="2:11" ht="14.25" customHeight="1">
      <c r="B311" s="2">
        <v>20</v>
      </c>
      <c r="C311" s="2" t="s">
        <v>236</v>
      </c>
      <c r="D311" s="2" t="s">
        <v>3</v>
      </c>
      <c r="E311" s="18">
        <v>3.0889999999999915</v>
      </c>
      <c r="F311" s="74"/>
      <c r="G311" s="74"/>
      <c r="H311" s="2"/>
      <c r="I311" s="55"/>
      <c r="K311" s="37"/>
    </row>
    <row r="312" spans="2:11" ht="14.25" customHeight="1">
      <c r="B312" s="2">
        <v>20</v>
      </c>
      <c r="C312" s="2" t="s">
        <v>373</v>
      </c>
      <c r="D312" s="2" t="s">
        <v>3</v>
      </c>
      <c r="E312" s="18">
        <v>8.895000000000001</v>
      </c>
      <c r="F312" s="74"/>
      <c r="G312" s="74"/>
      <c r="H312" s="2"/>
      <c r="I312" s="55"/>
      <c r="K312" s="37"/>
    </row>
    <row r="313" spans="2:11" ht="14.25" customHeight="1">
      <c r="B313" s="2">
        <v>20</v>
      </c>
      <c r="C313" s="2" t="s">
        <v>266</v>
      </c>
      <c r="D313" s="2" t="s">
        <v>3</v>
      </c>
      <c r="E313" s="18">
        <v>-1.609823385706477E-15</v>
      </c>
      <c r="F313" s="74"/>
      <c r="G313" s="74"/>
      <c r="H313" s="2"/>
      <c r="I313" s="55"/>
      <c r="K313" s="37"/>
    </row>
    <row r="314" spans="2:11" ht="14.25" customHeight="1">
      <c r="B314" s="2">
        <v>20</v>
      </c>
      <c r="C314" s="2" t="s">
        <v>267</v>
      </c>
      <c r="D314" s="2" t="s">
        <v>3</v>
      </c>
      <c r="E314" s="18">
        <v>9.965986369486757E-16</v>
      </c>
      <c r="F314" s="74"/>
      <c r="G314" s="74"/>
      <c r="H314" s="2"/>
      <c r="I314" s="55"/>
      <c r="K314" s="37"/>
    </row>
    <row r="315" spans="2:11" ht="14.25" customHeight="1">
      <c r="B315" s="2">
        <v>20</v>
      </c>
      <c r="C315" s="2" t="s">
        <v>366</v>
      </c>
      <c r="D315" s="2" t="s">
        <v>3</v>
      </c>
      <c r="E315" s="18">
        <v>0</v>
      </c>
      <c r="F315" s="74"/>
      <c r="G315" s="74"/>
      <c r="H315" s="2"/>
      <c r="I315" s="55"/>
      <c r="K315" s="37"/>
    </row>
    <row r="316" spans="2:11" ht="14.25" customHeight="1">
      <c r="B316" s="2">
        <v>20</v>
      </c>
      <c r="C316" s="2" t="s">
        <v>485</v>
      </c>
      <c r="D316" s="2" t="s">
        <v>3</v>
      </c>
      <c r="E316" s="18">
        <v>10.045000000000002</v>
      </c>
      <c r="F316" s="74"/>
      <c r="G316" s="74"/>
      <c r="H316" s="2"/>
      <c r="I316" s="55"/>
      <c r="K316" s="37"/>
    </row>
    <row r="317" spans="2:11" ht="14.25" customHeight="1">
      <c r="B317" s="2" t="s">
        <v>21</v>
      </c>
      <c r="C317" s="2" t="s">
        <v>485</v>
      </c>
      <c r="D317" s="2" t="s">
        <v>3</v>
      </c>
      <c r="E317" s="18">
        <v>5.2700000000000005</v>
      </c>
      <c r="F317" s="74"/>
      <c r="G317" s="74"/>
      <c r="H317" s="2"/>
      <c r="I317" s="55"/>
      <c r="K317" s="37"/>
    </row>
    <row r="318" spans="2:11" ht="14.25" customHeight="1">
      <c r="B318" s="2">
        <v>20</v>
      </c>
      <c r="C318" s="2" t="s">
        <v>89</v>
      </c>
      <c r="D318" s="2" t="s">
        <v>3</v>
      </c>
      <c r="E318" s="18">
        <v>22.006</v>
      </c>
      <c r="F318" s="74"/>
      <c r="G318" s="74"/>
      <c r="H318" s="2"/>
      <c r="I318" s="55"/>
      <c r="K318" s="37"/>
    </row>
    <row r="319" spans="2:11" ht="14.25" customHeight="1">
      <c r="B319" s="2" t="s">
        <v>21</v>
      </c>
      <c r="C319" s="2" t="s">
        <v>89</v>
      </c>
      <c r="D319" s="2" t="s">
        <v>3</v>
      </c>
      <c r="E319" s="18">
        <v>11.428</v>
      </c>
      <c r="F319" s="74"/>
      <c r="G319" s="74"/>
      <c r="H319" s="2"/>
      <c r="I319" s="55"/>
      <c r="K319" s="37"/>
    </row>
    <row r="320" spans="2:8" ht="12.75" customHeight="1">
      <c r="B320" s="108" t="s">
        <v>524</v>
      </c>
      <c r="C320" s="26" t="s">
        <v>89</v>
      </c>
      <c r="D320" s="26" t="s">
        <v>3</v>
      </c>
      <c r="E320" s="26">
        <v>0.15</v>
      </c>
      <c r="F320" s="74"/>
      <c r="G320" s="74"/>
      <c r="H320" s="2"/>
    </row>
    <row r="321" spans="2:11" ht="14.25" customHeight="1">
      <c r="B321" s="2">
        <v>20</v>
      </c>
      <c r="C321" s="2" t="s">
        <v>209</v>
      </c>
      <c r="D321" s="2" t="s">
        <v>3</v>
      </c>
      <c r="E321" s="18">
        <v>5.905999999999997</v>
      </c>
      <c r="F321" s="74"/>
      <c r="G321" s="74"/>
      <c r="H321" s="2"/>
      <c r="I321" s="55"/>
      <c r="K321" s="37"/>
    </row>
    <row r="322" spans="2:11" ht="14.25" customHeight="1">
      <c r="B322" s="2">
        <v>20</v>
      </c>
      <c r="C322" s="2" t="s">
        <v>515</v>
      </c>
      <c r="D322" s="2" t="s">
        <v>3</v>
      </c>
      <c r="E322" s="18">
        <v>2.1337098754514727E-16</v>
      </c>
      <c r="F322" s="74"/>
      <c r="G322" s="74"/>
      <c r="H322" s="2"/>
      <c r="I322" s="55"/>
      <c r="K322" s="37"/>
    </row>
    <row r="323" spans="2:11" ht="14.25" customHeight="1">
      <c r="B323" s="2">
        <v>20</v>
      </c>
      <c r="C323" s="2" t="s">
        <v>228</v>
      </c>
      <c r="D323" s="2" t="s">
        <v>3</v>
      </c>
      <c r="E323" s="18">
        <v>12.395000000000001</v>
      </c>
      <c r="F323" s="74"/>
      <c r="G323" s="74"/>
      <c r="H323" s="2"/>
      <c r="I323" s="55"/>
      <c r="K323" s="37"/>
    </row>
    <row r="324" spans="2:11" ht="14.25" customHeight="1">
      <c r="B324" s="2">
        <v>20</v>
      </c>
      <c r="C324" s="2" t="s">
        <v>314</v>
      </c>
      <c r="D324" s="2" t="s">
        <v>3</v>
      </c>
      <c r="E324" s="18">
        <v>12.525999999999998</v>
      </c>
      <c r="F324" s="74"/>
      <c r="G324" s="74"/>
      <c r="H324" s="2"/>
      <c r="I324" s="55"/>
      <c r="K324" s="37"/>
    </row>
    <row r="325" spans="2:11" ht="14.25" customHeight="1">
      <c r="B325" s="2">
        <v>20</v>
      </c>
      <c r="C325" s="2" t="s">
        <v>406</v>
      </c>
      <c r="D325" s="2" t="s">
        <v>3</v>
      </c>
      <c r="E325" s="18">
        <v>13.020000000000001</v>
      </c>
      <c r="F325" s="74"/>
      <c r="G325" s="74"/>
      <c r="H325" s="2"/>
      <c r="I325" s="55"/>
      <c r="K325" s="37"/>
    </row>
    <row r="326" spans="2:11" ht="14.25" customHeight="1">
      <c r="B326" s="2">
        <v>20</v>
      </c>
      <c r="C326" s="2" t="s">
        <v>299</v>
      </c>
      <c r="D326" s="2" t="s">
        <v>3</v>
      </c>
      <c r="E326" s="18">
        <v>1.9389999999999998</v>
      </c>
      <c r="F326" s="74"/>
      <c r="G326" s="74"/>
      <c r="H326" s="2"/>
      <c r="I326" s="55"/>
      <c r="K326" s="37"/>
    </row>
    <row r="327" spans="2:11" ht="14.25" customHeight="1">
      <c r="B327" s="2" t="s">
        <v>21</v>
      </c>
      <c r="C327" s="2" t="s">
        <v>299</v>
      </c>
      <c r="D327" s="2" t="s">
        <v>3</v>
      </c>
      <c r="E327" s="18">
        <v>-1.3530843112619095E-16</v>
      </c>
      <c r="F327" s="74"/>
      <c r="G327" s="74"/>
      <c r="H327" s="2"/>
      <c r="I327" s="55"/>
      <c r="K327" s="37"/>
    </row>
    <row r="328" spans="2:11" ht="14.25" customHeight="1">
      <c r="B328" s="2">
        <v>20</v>
      </c>
      <c r="C328" s="2" t="s">
        <v>202</v>
      </c>
      <c r="D328" s="2" t="s">
        <v>3</v>
      </c>
      <c r="E328" s="18">
        <v>1.3183898417423734E-15</v>
      </c>
      <c r="F328" s="74"/>
      <c r="G328" s="74"/>
      <c r="H328" s="2"/>
      <c r="I328" s="55"/>
      <c r="K328" s="37"/>
    </row>
    <row r="329" spans="2:11" ht="14.25" customHeight="1">
      <c r="B329" s="2">
        <v>20</v>
      </c>
      <c r="C329" s="2" t="s">
        <v>385</v>
      </c>
      <c r="D329" s="2" t="s">
        <v>3</v>
      </c>
      <c r="E329" s="18">
        <v>12.292999999999997</v>
      </c>
      <c r="F329" s="74"/>
      <c r="G329" s="74"/>
      <c r="H329" s="2"/>
      <c r="I329" s="55"/>
      <c r="K329" s="37"/>
    </row>
    <row r="330" spans="2:11" ht="14.25" customHeight="1">
      <c r="B330" s="2" t="s">
        <v>21</v>
      </c>
      <c r="C330" s="2" t="s">
        <v>385</v>
      </c>
      <c r="D330" s="2" t="s">
        <v>3</v>
      </c>
      <c r="E330" s="18">
        <v>0</v>
      </c>
      <c r="F330" s="74"/>
      <c r="G330" s="74"/>
      <c r="H330" s="2"/>
      <c r="I330" s="55"/>
      <c r="K330" s="37"/>
    </row>
    <row r="331" spans="2:11" ht="14.25" customHeight="1">
      <c r="B331" s="2">
        <v>20</v>
      </c>
      <c r="C331" s="2" t="s">
        <v>402</v>
      </c>
      <c r="D331" s="2" t="s">
        <v>3</v>
      </c>
      <c r="E331" s="18">
        <v>2.275957200481571E-15</v>
      </c>
      <c r="F331" s="74"/>
      <c r="G331" s="74"/>
      <c r="H331" s="2"/>
      <c r="I331" s="55"/>
      <c r="K331" s="37"/>
    </row>
    <row r="332" spans="2:11" ht="14.25" customHeight="1">
      <c r="B332" s="2">
        <v>20</v>
      </c>
      <c r="C332" s="2" t="s">
        <v>102</v>
      </c>
      <c r="D332" s="2" t="s">
        <v>3</v>
      </c>
      <c r="E332" s="18">
        <v>1.429999999999997</v>
      </c>
      <c r="F332" s="74"/>
      <c r="G332" s="74"/>
      <c r="H332" s="2"/>
      <c r="I332" s="55"/>
      <c r="K332" s="37"/>
    </row>
    <row r="333" spans="2:11" ht="14.25" customHeight="1">
      <c r="B333" s="2" t="s">
        <v>21</v>
      </c>
      <c r="C333" s="2" t="s">
        <v>102</v>
      </c>
      <c r="D333" s="2" t="s">
        <v>3</v>
      </c>
      <c r="E333" s="18">
        <v>0.338</v>
      </c>
      <c r="F333" s="74"/>
      <c r="G333" s="74"/>
      <c r="H333" s="2"/>
      <c r="I333" s="55"/>
      <c r="K333" s="37"/>
    </row>
    <row r="334" spans="2:11" ht="14.25" customHeight="1">
      <c r="B334" s="2">
        <v>20</v>
      </c>
      <c r="C334" s="2" t="s">
        <v>391</v>
      </c>
      <c r="D334" s="2" t="s">
        <v>3</v>
      </c>
      <c r="E334" s="18">
        <v>5.08</v>
      </c>
      <c r="F334" s="74"/>
      <c r="G334" s="74"/>
      <c r="H334" s="2"/>
      <c r="I334" s="55"/>
      <c r="K334" s="37"/>
    </row>
    <row r="335" spans="2:11" ht="14.25" customHeight="1">
      <c r="B335" s="2">
        <v>20</v>
      </c>
      <c r="C335" s="2" t="s">
        <v>240</v>
      </c>
      <c r="D335" s="2" t="s">
        <v>3</v>
      </c>
      <c r="E335" s="18">
        <v>0.25500000000000017</v>
      </c>
      <c r="F335" s="74"/>
      <c r="G335" s="74"/>
      <c r="H335" s="2"/>
      <c r="I335" s="55"/>
      <c r="K335" s="37"/>
    </row>
    <row r="336" spans="2:11" ht="14.25" customHeight="1">
      <c r="B336" s="2">
        <v>20</v>
      </c>
      <c r="C336" s="2" t="s">
        <v>685</v>
      </c>
      <c r="D336" s="2" t="s">
        <v>3</v>
      </c>
      <c r="E336" s="18">
        <v>6.712</v>
      </c>
      <c r="F336" s="74"/>
      <c r="G336" s="74"/>
      <c r="H336" s="2"/>
      <c r="I336" s="55"/>
      <c r="K336" s="37"/>
    </row>
    <row r="337" spans="2:11" ht="14.25" customHeight="1">
      <c r="B337" s="2">
        <v>20</v>
      </c>
      <c r="C337" s="2" t="s">
        <v>270</v>
      </c>
      <c r="D337" s="2" t="s">
        <v>3</v>
      </c>
      <c r="E337" s="18">
        <v>0.370000000000005</v>
      </c>
      <c r="F337" s="74"/>
      <c r="G337" s="74"/>
      <c r="H337" s="2"/>
      <c r="I337" s="55"/>
      <c r="K337" s="37"/>
    </row>
    <row r="338" spans="2:11" ht="14.25" customHeight="1">
      <c r="B338" s="2" t="s">
        <v>21</v>
      </c>
      <c r="C338" s="2" t="s">
        <v>270</v>
      </c>
      <c r="D338" s="2" t="s">
        <v>3</v>
      </c>
      <c r="E338" s="18">
        <v>9.034999999999998</v>
      </c>
      <c r="F338" s="74"/>
      <c r="G338" s="74"/>
      <c r="H338" s="2"/>
      <c r="I338" s="55"/>
      <c r="K338" s="37"/>
    </row>
    <row r="339" spans="2:11" ht="14.25" customHeight="1">
      <c r="B339" s="104">
        <v>10</v>
      </c>
      <c r="C339" s="2" t="s">
        <v>78</v>
      </c>
      <c r="D339" s="2" t="s">
        <v>3</v>
      </c>
      <c r="E339" s="18">
        <v>4.564000000000001</v>
      </c>
      <c r="F339" s="74"/>
      <c r="G339" s="74"/>
      <c r="H339" s="86"/>
      <c r="I339" s="24"/>
      <c r="K339" s="37"/>
    </row>
    <row r="340" spans="2:11" ht="14.25" customHeight="1">
      <c r="B340" s="2">
        <v>20</v>
      </c>
      <c r="C340" s="2" t="s">
        <v>78</v>
      </c>
      <c r="D340" s="2" t="s">
        <v>3</v>
      </c>
      <c r="E340" s="18">
        <v>13.027999999999999</v>
      </c>
      <c r="F340" s="74"/>
      <c r="G340" s="74"/>
      <c r="H340" s="2"/>
      <c r="I340" s="55"/>
      <c r="K340" s="37"/>
    </row>
    <row r="341" spans="2:11" ht="14.25" customHeight="1">
      <c r="B341" s="2" t="s">
        <v>21</v>
      </c>
      <c r="C341" s="2" t="s">
        <v>78</v>
      </c>
      <c r="D341" s="2" t="s">
        <v>3</v>
      </c>
      <c r="E341" s="18">
        <v>7.38599999999999</v>
      </c>
      <c r="F341" s="74"/>
      <c r="G341" s="74"/>
      <c r="H341" s="2"/>
      <c r="I341" s="55"/>
      <c r="K341" s="37"/>
    </row>
    <row r="342" spans="2:11" ht="14.25" customHeight="1">
      <c r="B342" s="104">
        <v>10</v>
      </c>
      <c r="C342" s="2" t="s">
        <v>129</v>
      </c>
      <c r="D342" s="2" t="s">
        <v>3</v>
      </c>
      <c r="E342" s="18">
        <v>6.74</v>
      </c>
      <c r="F342" s="74"/>
      <c r="G342" s="74"/>
      <c r="H342" s="86"/>
      <c r="I342" s="24"/>
      <c r="K342" s="37"/>
    </row>
    <row r="343" spans="2:11" ht="14.25" customHeight="1">
      <c r="B343" s="2">
        <v>20</v>
      </c>
      <c r="C343" s="2" t="s">
        <v>129</v>
      </c>
      <c r="D343" s="2" t="s">
        <v>3</v>
      </c>
      <c r="E343" s="18">
        <v>20.083</v>
      </c>
      <c r="F343" s="74"/>
      <c r="G343" s="74"/>
      <c r="H343" s="2"/>
      <c r="I343" s="55"/>
      <c r="K343" s="37"/>
    </row>
    <row r="344" spans="2:11" ht="14.25" customHeight="1">
      <c r="B344" s="2" t="s">
        <v>21</v>
      </c>
      <c r="C344" s="2" t="s">
        <v>129</v>
      </c>
      <c r="D344" s="2" t="s">
        <v>3</v>
      </c>
      <c r="E344" s="18">
        <v>2.2720000000000002</v>
      </c>
      <c r="F344" s="74"/>
      <c r="G344" s="74"/>
      <c r="H344" s="2"/>
      <c r="I344" s="55"/>
      <c r="K344" s="37"/>
    </row>
    <row r="345" spans="2:11" ht="14.25" customHeight="1">
      <c r="B345" s="2">
        <v>20</v>
      </c>
      <c r="C345" s="2" t="s">
        <v>599</v>
      </c>
      <c r="D345" s="2" t="s">
        <v>3</v>
      </c>
      <c r="E345" s="18">
        <v>5.8100000000000005</v>
      </c>
      <c r="F345" s="74"/>
      <c r="G345" s="74"/>
      <c r="H345" s="2"/>
      <c r="I345" s="55"/>
      <c r="K345" s="37"/>
    </row>
    <row r="346" spans="2:11" ht="14.25" customHeight="1">
      <c r="B346" s="104">
        <v>10</v>
      </c>
      <c r="C346" s="2" t="s">
        <v>76</v>
      </c>
      <c r="D346" s="2" t="s">
        <v>3</v>
      </c>
      <c r="E346" s="18">
        <v>0.44</v>
      </c>
      <c r="F346" s="74"/>
      <c r="G346" s="74"/>
      <c r="H346" s="86"/>
      <c r="I346" s="24"/>
      <c r="K346" s="37"/>
    </row>
    <row r="347" spans="2:11" ht="14.25" customHeight="1">
      <c r="B347" s="2">
        <v>20</v>
      </c>
      <c r="C347" s="2" t="s">
        <v>76</v>
      </c>
      <c r="D347" s="2" t="s">
        <v>3</v>
      </c>
      <c r="E347" s="18">
        <v>13.056000000000001</v>
      </c>
      <c r="F347" s="74"/>
      <c r="G347" s="74"/>
      <c r="H347" s="2"/>
      <c r="I347" s="55"/>
      <c r="K347" s="37"/>
    </row>
    <row r="348" spans="2:11" ht="14.25" customHeight="1">
      <c r="B348" s="2" t="s">
        <v>21</v>
      </c>
      <c r="C348" s="2" t="s">
        <v>76</v>
      </c>
      <c r="D348" s="2" t="s">
        <v>3</v>
      </c>
      <c r="E348" s="18">
        <v>17.029000000000003</v>
      </c>
      <c r="F348" s="74"/>
      <c r="G348" s="74"/>
      <c r="H348" s="2"/>
      <c r="I348" s="55"/>
      <c r="K348" s="37"/>
    </row>
    <row r="349" spans="2:81" ht="14.25" customHeight="1">
      <c r="B349" s="2">
        <v>20</v>
      </c>
      <c r="C349" s="2" t="s">
        <v>197</v>
      </c>
      <c r="D349" s="2" t="s">
        <v>3</v>
      </c>
      <c r="E349" s="18">
        <v>2.091999999999994</v>
      </c>
      <c r="F349" s="74"/>
      <c r="G349" s="74"/>
      <c r="H349" s="2"/>
      <c r="I349" s="55"/>
      <c r="K349" s="37"/>
      <c r="CC349" s="30">
        <f>9.415-0.22-0.22-0.225-0.885-0.23-0.22-0.46-0.665+0.02-0.215-0.2-1.16-0.24-2.035-0.225-2.085-0.15+4.772+5.05-0.805-0.405-0.602+5.125+2.627-0.805+3.05-0.2-0.205-0.205-0.39-0.61-0.206-0.6-0.605+2.7+2.44-1.025-0.53-0.185-0.16-0.42-0.165-0.605-0.615-2.17-2.44-0.214-0.21-0.44-0.608-0.2-0.206-0.21+1.085-0.215-0.215-0.44-0.22-0.535-0.617-0.275+1.07+1.745-0.265-0.374-0.192-0.21-0.42-0.21-0.235-0.206-0.206+0.005-0.205-0.382-0.2-1.22-0.904-0.716-0.196-0.4-0.205-0.335-0.41-1.21-0.472-1.785-0.153+0.13-0.13+4.86+4.9-3.255-0.542-0.818-4.9-0.275+0.03+4.9+3.665+1.1-0.27-0.82-0.275-1.65-0.275-0.01-1.61-3.665-1.11+0.02+3.94+1.015-0.255-0.255-2.085-0.26-1.015-1.135+0.05+4.87-0.697-1.054+4.88-0.355-0.355-0.36-3.505-2.825-0.348+0.054+0.69+1.66+3.18-0.335-1.362+4.605+4.715-0.5-3.72-4.105-1.005+0.01-0.35+0.045-3.18-0.335-0.318+4.7+4.705-0.265-0.255-0.27-0.525-0.525-3.655-2.34-0.53-0.78-0.265+0.005+13.418-0.22-0.22-0.222-1.755-0.88-1.768-0.672-0.22-0.447-2.63-0.22-0.44-0.45-0.44+4.26-2.87+0.036</f>
        <v>4.259999999999996</v>
      </c>
    </row>
    <row r="350" spans="2:11" ht="14.25" customHeight="1">
      <c r="B350" s="2" t="s">
        <v>21</v>
      </c>
      <c r="C350" s="2" t="s">
        <v>197</v>
      </c>
      <c r="D350" s="2" t="s">
        <v>3</v>
      </c>
      <c r="E350" s="18">
        <v>5.475</v>
      </c>
      <c r="F350" s="74"/>
      <c r="G350" s="74"/>
      <c r="H350" s="2"/>
      <c r="I350" s="55"/>
      <c r="K350" s="37"/>
    </row>
    <row r="351" spans="2:11" ht="14.25" customHeight="1">
      <c r="B351" s="2">
        <v>20</v>
      </c>
      <c r="C351" s="2" t="s">
        <v>414</v>
      </c>
      <c r="D351" s="2" t="s">
        <v>3</v>
      </c>
      <c r="E351" s="18">
        <v>8.469000000000001</v>
      </c>
      <c r="F351" s="74"/>
      <c r="G351" s="74"/>
      <c r="H351" s="2"/>
      <c r="I351" s="55"/>
      <c r="K351" s="37"/>
    </row>
    <row r="352" spans="2:11" ht="14.25" customHeight="1">
      <c r="B352" s="2" t="s">
        <v>21</v>
      </c>
      <c r="C352" s="2" t="s">
        <v>414</v>
      </c>
      <c r="D352" s="2" t="s">
        <v>3</v>
      </c>
      <c r="E352" s="18">
        <v>2.7299999999999986</v>
      </c>
      <c r="F352" s="74"/>
      <c r="G352" s="74"/>
      <c r="H352" s="2"/>
      <c r="I352" s="55"/>
      <c r="K352" s="37"/>
    </row>
    <row r="353" spans="2:11" ht="12.75" customHeight="1">
      <c r="B353" s="100" t="s">
        <v>21</v>
      </c>
      <c r="C353" s="100" t="s">
        <v>414</v>
      </c>
      <c r="D353" s="100" t="s">
        <v>3</v>
      </c>
      <c r="E353" s="99">
        <v>0.3330000000000001</v>
      </c>
      <c r="F353" s="98"/>
      <c r="G353" s="98"/>
      <c r="H353" s="100"/>
      <c r="K353" s="37"/>
    </row>
    <row r="354" spans="2:11" ht="14.25" customHeight="1">
      <c r="B354" s="2">
        <v>20</v>
      </c>
      <c r="C354" s="2" t="s">
        <v>509</v>
      </c>
      <c r="D354" s="2" t="s">
        <v>3</v>
      </c>
      <c r="E354" s="18">
        <v>2.0122792321330962E-16</v>
      </c>
      <c r="F354" s="74"/>
      <c r="G354" s="74"/>
      <c r="H354" s="2"/>
      <c r="I354" s="55"/>
      <c r="K354" s="37"/>
    </row>
    <row r="355" spans="2:11" ht="14.25" customHeight="1">
      <c r="B355" s="2" t="s">
        <v>21</v>
      </c>
      <c r="C355" s="2" t="s">
        <v>509</v>
      </c>
      <c r="D355" s="2" t="s">
        <v>3</v>
      </c>
      <c r="E355" s="18">
        <v>0.3960000000000007</v>
      </c>
      <c r="F355" s="74"/>
      <c r="G355" s="74"/>
      <c r="H355" s="2"/>
      <c r="I355" s="55"/>
      <c r="K355" s="37"/>
    </row>
    <row r="356" spans="2:11" ht="14.25" customHeight="1">
      <c r="B356" s="2">
        <v>20</v>
      </c>
      <c r="C356" s="2" t="s">
        <v>472</v>
      </c>
      <c r="D356" s="2" t="s">
        <v>3</v>
      </c>
      <c r="E356" s="18">
        <v>1.97758476261356E-16</v>
      </c>
      <c r="F356" s="74"/>
      <c r="G356" s="74"/>
      <c r="H356" s="2"/>
      <c r="I356" s="55"/>
      <c r="K356" s="37"/>
    </row>
    <row r="357" spans="2:11" ht="14.25" customHeight="1">
      <c r="B357" s="2" t="s">
        <v>21</v>
      </c>
      <c r="C357" s="2" t="s">
        <v>472</v>
      </c>
      <c r="D357" s="2" t="s">
        <v>3</v>
      </c>
      <c r="E357" s="18">
        <v>1.27675647831893E-15</v>
      </c>
      <c r="F357" s="74"/>
      <c r="G357" s="74"/>
      <c r="H357" s="2"/>
      <c r="I357" s="55"/>
      <c r="K357" s="37"/>
    </row>
    <row r="358" spans="2:11" ht="14.25" customHeight="1">
      <c r="B358" s="2">
        <v>20</v>
      </c>
      <c r="C358" s="2" t="s">
        <v>26</v>
      </c>
      <c r="D358" s="2" t="s">
        <v>3</v>
      </c>
      <c r="E358" s="18">
        <v>6.586999999999999</v>
      </c>
      <c r="F358" s="74"/>
      <c r="G358" s="74"/>
      <c r="H358" s="2"/>
      <c r="I358" s="55"/>
      <c r="K358" s="37"/>
    </row>
    <row r="359" spans="2:11" ht="14.25" customHeight="1">
      <c r="B359" s="2">
        <v>20</v>
      </c>
      <c r="C359" s="2" t="s">
        <v>103</v>
      </c>
      <c r="D359" s="2" t="s">
        <v>3</v>
      </c>
      <c r="E359" s="18">
        <v>5.342948306008566E-16</v>
      </c>
      <c r="F359" s="74"/>
      <c r="G359" s="74"/>
      <c r="H359" s="2"/>
      <c r="I359" s="55"/>
      <c r="K359" s="37"/>
    </row>
    <row r="360" spans="2:11" ht="14.25" customHeight="1">
      <c r="B360" s="2">
        <v>20</v>
      </c>
      <c r="C360" s="2" t="s">
        <v>423</v>
      </c>
      <c r="D360" s="2" t="s">
        <v>3</v>
      </c>
      <c r="E360" s="18">
        <v>0.6739999999999959</v>
      </c>
      <c r="F360" s="74"/>
      <c r="G360" s="74"/>
      <c r="H360" s="2"/>
      <c r="I360" s="55"/>
      <c r="K360" s="37"/>
    </row>
    <row r="361" spans="2:11" ht="14.25" customHeight="1">
      <c r="B361" s="2">
        <v>20</v>
      </c>
      <c r="C361" s="2" t="s">
        <v>246</v>
      </c>
      <c r="D361" s="2" t="s">
        <v>3</v>
      </c>
      <c r="E361" s="18">
        <v>-2.1467203015212988E-15</v>
      </c>
      <c r="F361" s="74"/>
      <c r="G361" s="74"/>
      <c r="H361" s="2"/>
      <c r="I361" s="55"/>
      <c r="K361" s="37"/>
    </row>
    <row r="362" spans="2:11" ht="14.25" customHeight="1">
      <c r="B362" s="2">
        <v>20</v>
      </c>
      <c r="C362" s="2" t="s">
        <v>278</v>
      </c>
      <c r="D362" s="2" t="s">
        <v>3</v>
      </c>
      <c r="E362" s="18">
        <v>5.204170427930421E-16</v>
      </c>
      <c r="F362" s="74"/>
      <c r="G362" s="74"/>
      <c r="H362" s="2"/>
      <c r="I362" s="55"/>
      <c r="K362" s="37"/>
    </row>
    <row r="363" spans="2:11" ht="14.25" customHeight="1">
      <c r="B363" s="2">
        <v>20</v>
      </c>
      <c r="C363" s="2" t="s">
        <v>279</v>
      </c>
      <c r="D363" s="2" t="s">
        <v>3</v>
      </c>
      <c r="E363" s="18">
        <v>0.33900000000000047</v>
      </c>
      <c r="F363" s="74"/>
      <c r="G363" s="74"/>
      <c r="H363" s="2"/>
      <c r="I363" s="55"/>
      <c r="K363" s="37"/>
    </row>
    <row r="364" spans="2:11" ht="14.25" customHeight="1">
      <c r="B364" s="2">
        <v>20</v>
      </c>
      <c r="C364" s="2" t="s">
        <v>510</v>
      </c>
      <c r="D364" s="2" t="s">
        <v>3</v>
      </c>
      <c r="E364" s="18">
        <v>11.89</v>
      </c>
      <c r="F364" s="74"/>
      <c r="G364" s="74"/>
      <c r="H364" s="2"/>
      <c r="I364" s="55"/>
      <c r="K364" s="37"/>
    </row>
    <row r="365" spans="2:11" ht="14.25" customHeight="1">
      <c r="B365" s="2">
        <v>20</v>
      </c>
      <c r="C365" s="2" t="s">
        <v>686</v>
      </c>
      <c r="D365" s="2" t="s">
        <v>3</v>
      </c>
      <c r="E365" s="18">
        <v>1.2449999999999997</v>
      </c>
      <c r="F365" s="74"/>
      <c r="G365" s="74"/>
      <c r="H365" s="2"/>
      <c r="I365" s="55"/>
      <c r="K365" s="37"/>
    </row>
    <row r="366" spans="2:11" ht="14.25" customHeight="1">
      <c r="B366" s="2">
        <v>20</v>
      </c>
      <c r="C366" s="2" t="s">
        <v>104</v>
      </c>
      <c r="D366" s="2" t="s">
        <v>3</v>
      </c>
      <c r="E366" s="18">
        <v>8.010000000000005</v>
      </c>
      <c r="F366" s="74"/>
      <c r="G366" s="74"/>
      <c r="H366" s="2"/>
      <c r="I366" s="55"/>
      <c r="K366" s="37"/>
    </row>
    <row r="367" spans="2:11" ht="14.25" customHeight="1">
      <c r="B367" s="2" t="s">
        <v>21</v>
      </c>
      <c r="C367" s="2" t="s">
        <v>104</v>
      </c>
      <c r="D367" s="2" t="s">
        <v>3</v>
      </c>
      <c r="E367" s="18">
        <v>0.3439999999999819</v>
      </c>
      <c r="F367" s="74"/>
      <c r="G367" s="74"/>
      <c r="H367" s="2"/>
      <c r="I367" s="55"/>
      <c r="K367" s="37"/>
    </row>
    <row r="368" spans="2:14" ht="14.25" customHeight="1">
      <c r="B368" s="2">
        <v>20</v>
      </c>
      <c r="C368" s="2" t="s">
        <v>306</v>
      </c>
      <c r="D368" s="2" t="s">
        <v>3</v>
      </c>
      <c r="E368" s="18">
        <v>3.037999999999998</v>
      </c>
      <c r="F368" s="74"/>
      <c r="G368" s="74"/>
      <c r="H368" s="2"/>
      <c r="I368" s="55"/>
      <c r="K368" s="37"/>
      <c r="N368" s="62"/>
    </row>
    <row r="369" spans="2:11" ht="14.25" customHeight="1">
      <c r="B369" s="2" t="s">
        <v>21</v>
      </c>
      <c r="C369" s="2" t="s">
        <v>306</v>
      </c>
      <c r="D369" s="2" t="s">
        <v>3</v>
      </c>
      <c r="E369" s="18">
        <v>4.858000000000001</v>
      </c>
      <c r="F369" s="74"/>
      <c r="G369" s="74"/>
      <c r="H369" s="2"/>
      <c r="I369" s="55"/>
      <c r="K369" s="37"/>
    </row>
    <row r="370" spans="2:11" ht="14.25" customHeight="1">
      <c r="B370" s="108" t="s">
        <v>539</v>
      </c>
      <c r="C370" s="26" t="s">
        <v>306</v>
      </c>
      <c r="D370" s="26" t="s">
        <v>3</v>
      </c>
      <c r="E370" s="26">
        <v>0.12499999999999992</v>
      </c>
      <c r="F370" s="74"/>
      <c r="G370" s="74"/>
      <c r="H370" s="2"/>
      <c r="I370" s="55"/>
      <c r="K370" s="37"/>
    </row>
    <row r="371" spans="2:11" ht="14.25" customHeight="1">
      <c r="B371" s="2">
        <v>20</v>
      </c>
      <c r="C371" s="2" t="s">
        <v>692</v>
      </c>
      <c r="D371" s="2" t="s">
        <v>3</v>
      </c>
      <c r="E371" s="18">
        <v>3.515</v>
      </c>
      <c r="F371" s="74"/>
      <c r="G371" s="74"/>
      <c r="H371" s="86"/>
      <c r="I371" s="24"/>
      <c r="K371" s="37"/>
    </row>
    <row r="372" spans="2:11" ht="14.25" customHeight="1">
      <c r="B372" s="2">
        <v>20</v>
      </c>
      <c r="C372" s="2" t="s">
        <v>658</v>
      </c>
      <c r="D372" s="2" t="s">
        <v>3</v>
      </c>
      <c r="E372" s="18">
        <v>0.3270000000000005</v>
      </c>
      <c r="F372" s="74"/>
      <c r="G372" s="74"/>
      <c r="H372" s="2"/>
      <c r="I372" s="55"/>
      <c r="K372" s="37"/>
    </row>
    <row r="373" spans="2:11" ht="14.25" customHeight="1">
      <c r="B373" s="2" t="s">
        <v>21</v>
      </c>
      <c r="C373" s="2" t="s">
        <v>658</v>
      </c>
      <c r="D373" s="2" t="s">
        <v>3</v>
      </c>
      <c r="E373" s="18">
        <v>0</v>
      </c>
      <c r="F373" s="74"/>
      <c r="G373" s="74"/>
      <c r="H373" s="2"/>
      <c r="I373" s="55"/>
      <c r="K373" s="37"/>
    </row>
    <row r="374" spans="2:11" ht="14.25" customHeight="1">
      <c r="B374" s="2">
        <v>20</v>
      </c>
      <c r="C374" s="2" t="s">
        <v>105</v>
      </c>
      <c r="D374" s="2" t="s">
        <v>3</v>
      </c>
      <c r="E374" s="18">
        <v>6.489999999999998</v>
      </c>
      <c r="F374" s="74"/>
      <c r="G374" s="74"/>
      <c r="H374" s="2"/>
      <c r="I374" s="55"/>
      <c r="K374" s="37"/>
    </row>
    <row r="375" spans="2:11" ht="14.25" customHeight="1">
      <c r="B375" s="2" t="s">
        <v>21</v>
      </c>
      <c r="C375" s="2" t="s">
        <v>105</v>
      </c>
      <c r="D375" s="2" t="s">
        <v>3</v>
      </c>
      <c r="E375" s="18">
        <v>0.24599999999999578</v>
      </c>
      <c r="F375" s="74"/>
      <c r="G375" s="74"/>
      <c r="H375" s="2"/>
      <c r="I375" s="55"/>
      <c r="K375" s="37"/>
    </row>
    <row r="376" spans="2:11" ht="14.25" customHeight="1">
      <c r="B376" s="2">
        <v>20</v>
      </c>
      <c r="C376" s="2" t="s">
        <v>271</v>
      </c>
      <c r="D376" s="2" t="s">
        <v>3</v>
      </c>
      <c r="E376" s="18">
        <v>5.204</v>
      </c>
      <c r="F376" s="74"/>
      <c r="G376" s="74"/>
      <c r="H376" s="2"/>
      <c r="I376" s="55"/>
      <c r="K376" s="37"/>
    </row>
    <row r="377" spans="2:11" ht="14.25" customHeight="1">
      <c r="B377" s="2" t="s">
        <v>21</v>
      </c>
      <c r="C377" s="2" t="s">
        <v>271</v>
      </c>
      <c r="D377" s="2" t="s">
        <v>3</v>
      </c>
      <c r="E377" s="18">
        <v>2.22</v>
      </c>
      <c r="F377" s="74"/>
      <c r="G377" s="74"/>
      <c r="H377" s="2"/>
      <c r="I377" s="55"/>
      <c r="K377" s="37"/>
    </row>
    <row r="378" spans="2:11" ht="14.25" customHeight="1">
      <c r="B378" s="104">
        <v>10</v>
      </c>
      <c r="C378" s="2" t="s">
        <v>307</v>
      </c>
      <c r="D378" s="2" t="s">
        <v>3</v>
      </c>
      <c r="E378" s="18">
        <v>0.524</v>
      </c>
      <c r="F378" s="74"/>
      <c r="G378" s="74"/>
      <c r="H378" s="2"/>
      <c r="I378" s="55"/>
      <c r="K378" s="37"/>
    </row>
    <row r="379" spans="2:11" ht="14.25" customHeight="1">
      <c r="B379" s="2">
        <v>20</v>
      </c>
      <c r="C379" s="2" t="s">
        <v>307</v>
      </c>
      <c r="D379" s="2" t="s">
        <v>3</v>
      </c>
      <c r="E379" s="18">
        <v>0.1939999999999995</v>
      </c>
      <c r="F379" s="74"/>
      <c r="G379" s="74"/>
      <c r="H379" s="2"/>
      <c r="I379" s="55"/>
      <c r="K379" s="37"/>
    </row>
    <row r="380" spans="2:11" ht="14.25" customHeight="1">
      <c r="B380" s="2" t="s">
        <v>21</v>
      </c>
      <c r="C380" s="2" t="s">
        <v>307</v>
      </c>
      <c r="D380" s="2" t="s">
        <v>3</v>
      </c>
      <c r="E380" s="18">
        <v>9.328999999999999</v>
      </c>
      <c r="F380" s="74"/>
      <c r="G380" s="74"/>
      <c r="H380" s="2"/>
      <c r="I380" s="55"/>
      <c r="K380" s="37"/>
    </row>
    <row r="381" spans="2:11" ht="14.25" customHeight="1">
      <c r="B381" s="2">
        <v>20</v>
      </c>
      <c r="C381" s="2" t="s">
        <v>424</v>
      </c>
      <c r="D381" s="2" t="s">
        <v>3</v>
      </c>
      <c r="E381" s="18">
        <v>3.5500000000000003</v>
      </c>
      <c r="F381" s="74"/>
      <c r="G381" s="74"/>
      <c r="H381" s="2"/>
      <c r="I381" s="55"/>
      <c r="K381" s="37"/>
    </row>
    <row r="382" spans="2:11" ht="14.25" customHeight="1">
      <c r="B382" s="2" t="s">
        <v>21</v>
      </c>
      <c r="C382" s="2" t="s">
        <v>424</v>
      </c>
      <c r="D382" s="2" t="s">
        <v>3</v>
      </c>
      <c r="E382" s="18">
        <v>0</v>
      </c>
      <c r="F382" s="74"/>
      <c r="G382" s="74"/>
      <c r="H382" s="2"/>
      <c r="I382" s="55"/>
      <c r="K382" s="37"/>
    </row>
    <row r="383" spans="2:11" ht="14.25" customHeight="1">
      <c r="B383" s="2">
        <v>20</v>
      </c>
      <c r="C383" s="2" t="s">
        <v>319</v>
      </c>
      <c r="D383" s="2" t="s">
        <v>3</v>
      </c>
      <c r="E383" s="18">
        <v>0.3849999999999996</v>
      </c>
      <c r="F383" s="74"/>
      <c r="G383" s="74"/>
      <c r="H383" s="2"/>
      <c r="I383" s="55"/>
      <c r="K383" s="37"/>
    </row>
    <row r="384" spans="2:11" ht="14.25" customHeight="1">
      <c r="B384" s="2" t="s">
        <v>21</v>
      </c>
      <c r="C384" s="2" t="s">
        <v>319</v>
      </c>
      <c r="D384" s="2" t="s">
        <v>3</v>
      </c>
      <c r="E384" s="18">
        <v>0.8050000000000002</v>
      </c>
      <c r="F384" s="74"/>
      <c r="G384" s="74"/>
      <c r="H384" s="2"/>
      <c r="I384" s="55"/>
      <c r="K384" s="37"/>
    </row>
    <row r="385" spans="2:41" ht="14.25" customHeight="1">
      <c r="B385" s="2">
        <v>20</v>
      </c>
      <c r="C385" s="2" t="s">
        <v>106</v>
      </c>
      <c r="D385" s="2" t="s">
        <v>3</v>
      </c>
      <c r="E385" s="18">
        <v>9.712999999999983</v>
      </c>
      <c r="F385" s="74"/>
      <c r="G385" s="74"/>
      <c r="H385" s="2"/>
      <c r="I385" s="55"/>
      <c r="K385" s="37"/>
      <c r="AO385" s="30">
        <f>52.245-4.85-0.92-2.79-2.79-3.93-0.95-0.71-3.52-1.842-3.03-1.49-0.538-3.57-0.49-0.9-1.01-2.44-2.41-1.942-2.395-0.372-2.252-0.141-1.015+0.099+2.82+3.96+4.02+4.9+4.54+4.03+3.02+3.53+4.55+4.03+4.03+3.01+4+0.5-0.5+4+3.5+3.51+4.01+3.97+3.96+3+4.01-2.82-3.96-4.02-4.9-4.54-4-3.5-2.51-0.925-0.485-0.02-0.48-0.5-4.03-1.515-0.013-0.445-2.515-3.01-4-1.515-2.515-3.02-3.045-0.988+19.2+0.47-1.508-2.998-0.5-0.46-3.97-0.002-4.01-0.507-0.491-0.91+3.8+4.4+3.91+4.4+3.9-0.49+4.39+4.34+4.86+3.42+4.29+3.96+4.41+4.43+4.4+4.08+1.565+4.675+4.695+4.67+4.665+4.66-0.49-1.97-3.9-2.935-0.98-3.42-0.85-0.01-4.4-0.12+4.05+4.04+4.02+4.03+4.05-3.9-4.05-2.04-2.95-1.465-3.56-2.605-0.5-1.9-4.08-0.965-4.04-0.425-0.47-4.34-0.49-1.99-1.04-0.495-2.01-0.98-2.95-0.51+0.5-2.098-0.5-1.03-1.44-0.845-3.615-1.48-0.47-0.785-0.22-0.012-0.492-0.506-0.525-2.597-2.061-2.07-2.615-3.96-4.29-14.22-0.003-0.36-0.02-0.032-0.5-0.98-9.319-0.268-0.222-1.51-0.5</f>
        <v>13.234999999999955</v>
      </c>
    </row>
    <row r="386" spans="2:41" ht="14.25" customHeight="1">
      <c r="B386" s="2" t="s">
        <v>21</v>
      </c>
      <c r="C386" s="2" t="s">
        <v>106</v>
      </c>
      <c r="D386" s="2" t="s">
        <v>3</v>
      </c>
      <c r="E386" s="18">
        <v>1.9984014443252818E-15</v>
      </c>
      <c r="F386" s="74"/>
      <c r="G386" s="74"/>
      <c r="H386" s="2"/>
      <c r="I386" s="55"/>
      <c r="K386" s="37"/>
      <c r="AO386" s="22"/>
    </row>
    <row r="387" spans="2:11" ht="14.25" customHeight="1">
      <c r="B387" s="2">
        <v>20</v>
      </c>
      <c r="C387" s="2" t="s">
        <v>511</v>
      </c>
      <c r="D387" s="2" t="s">
        <v>3</v>
      </c>
      <c r="E387" s="18">
        <v>1.3149203947904198E-15</v>
      </c>
      <c r="F387" s="74"/>
      <c r="G387" s="74"/>
      <c r="H387" s="2"/>
      <c r="I387" s="55"/>
      <c r="K387" s="37"/>
    </row>
    <row r="388" spans="2:11" ht="14.25" customHeight="1">
      <c r="B388" s="2">
        <v>20</v>
      </c>
      <c r="C388" s="2" t="s">
        <v>403</v>
      </c>
      <c r="D388" s="2" t="s">
        <v>3</v>
      </c>
      <c r="E388" s="18">
        <v>-4.579669976578771E-16</v>
      </c>
      <c r="F388" s="74"/>
      <c r="G388" s="74"/>
      <c r="H388" s="2"/>
      <c r="I388" s="55"/>
      <c r="K388" s="37"/>
    </row>
    <row r="389" spans="2:11" ht="14.25" customHeight="1">
      <c r="B389" s="2">
        <v>20</v>
      </c>
      <c r="C389" s="2" t="s">
        <v>426</v>
      </c>
      <c r="D389" s="2" t="s">
        <v>3</v>
      </c>
      <c r="E389" s="18">
        <v>1.7650000000000015</v>
      </c>
      <c r="F389" s="74"/>
      <c r="G389" s="74"/>
      <c r="H389" s="2"/>
      <c r="I389" s="55"/>
      <c r="K389" s="37"/>
    </row>
    <row r="390" spans="2:11" ht="14.25" customHeight="1">
      <c r="B390" s="2">
        <v>20</v>
      </c>
      <c r="C390" s="2" t="s">
        <v>512</v>
      </c>
      <c r="D390" s="2" t="s">
        <v>3</v>
      </c>
      <c r="E390" s="18">
        <v>2.220446049250313E-15</v>
      </c>
      <c r="F390" s="74"/>
      <c r="G390" s="74"/>
      <c r="H390" s="2"/>
      <c r="I390" s="55"/>
      <c r="K390" s="37"/>
    </row>
    <row r="391" spans="2:11" ht="14.25" customHeight="1">
      <c r="B391" s="2">
        <v>20</v>
      </c>
      <c r="C391" s="2" t="s">
        <v>212</v>
      </c>
      <c r="D391" s="2" t="s">
        <v>3</v>
      </c>
      <c r="E391" s="18">
        <v>1.4500000000000006</v>
      </c>
      <c r="F391" s="74"/>
      <c r="G391" s="74"/>
      <c r="H391" s="2"/>
      <c r="I391" s="55"/>
      <c r="K391" s="37"/>
    </row>
    <row r="392" spans="2:11" ht="14.25" customHeight="1">
      <c r="B392" s="2">
        <v>20</v>
      </c>
      <c r="C392" s="2" t="s">
        <v>211</v>
      </c>
      <c r="D392" s="2" t="s">
        <v>3</v>
      </c>
      <c r="E392" s="18">
        <v>4.474999999999999</v>
      </c>
      <c r="F392" s="74"/>
      <c r="G392" s="74"/>
      <c r="H392" s="2"/>
      <c r="I392" s="55"/>
      <c r="K392" s="37"/>
    </row>
    <row r="393" spans="2:11" ht="14.25" customHeight="1">
      <c r="B393" s="2">
        <v>20</v>
      </c>
      <c r="C393" s="2" t="s">
        <v>781</v>
      </c>
      <c r="D393" s="2" t="s">
        <v>3</v>
      </c>
      <c r="E393" s="18">
        <v>3.122502256758253E-16</v>
      </c>
      <c r="F393" s="74"/>
      <c r="G393" s="74"/>
      <c r="H393" s="2"/>
      <c r="I393" s="55"/>
      <c r="K393" s="37"/>
    </row>
    <row r="394" spans="2:11" ht="14.25" customHeight="1">
      <c r="B394" s="2" t="s">
        <v>21</v>
      </c>
      <c r="C394" s="2" t="s">
        <v>781</v>
      </c>
      <c r="D394" s="2" t="s">
        <v>3</v>
      </c>
      <c r="E394" s="18">
        <v>0.26000000000000045</v>
      </c>
      <c r="F394" s="74"/>
      <c r="G394" s="74"/>
      <c r="H394" s="2"/>
      <c r="I394" s="55"/>
      <c r="K394" s="37"/>
    </row>
    <row r="395" spans="2:11" ht="14.25" customHeight="1">
      <c r="B395" s="2">
        <v>20</v>
      </c>
      <c r="C395" s="2" t="s">
        <v>213</v>
      </c>
      <c r="D395" s="2" t="s">
        <v>3</v>
      </c>
      <c r="E395" s="18">
        <v>5.654999999999998</v>
      </c>
      <c r="F395" s="74"/>
      <c r="G395" s="74"/>
      <c r="H395" s="2"/>
      <c r="I395" s="55"/>
      <c r="K395" s="37"/>
    </row>
    <row r="396" spans="2:11" ht="14.25" customHeight="1">
      <c r="B396" s="2" t="s">
        <v>21</v>
      </c>
      <c r="C396" s="2" t="s">
        <v>213</v>
      </c>
      <c r="D396" s="2" t="s">
        <v>3</v>
      </c>
      <c r="E396" s="18">
        <v>4.257000000000001</v>
      </c>
      <c r="F396" s="74"/>
      <c r="G396" s="74"/>
      <c r="H396" s="2"/>
      <c r="I396" s="55"/>
      <c r="K396" s="37"/>
    </row>
    <row r="397" spans="2:11" ht="14.25" customHeight="1">
      <c r="B397" s="2">
        <v>20</v>
      </c>
      <c r="C397" s="2" t="s">
        <v>312</v>
      </c>
      <c r="D397" s="2" t="s">
        <v>3</v>
      </c>
      <c r="E397" s="18">
        <v>0.35000000000000203</v>
      </c>
      <c r="F397" s="74"/>
      <c r="G397" s="74"/>
      <c r="H397" s="2"/>
      <c r="I397" s="55"/>
      <c r="K397" s="37"/>
    </row>
    <row r="398" spans="2:11" ht="14.25" customHeight="1">
      <c r="B398" s="2">
        <v>20</v>
      </c>
      <c r="C398" s="2" t="s">
        <v>305</v>
      </c>
      <c r="D398" s="2" t="s">
        <v>3</v>
      </c>
      <c r="E398" s="18">
        <v>4.879999999999997</v>
      </c>
      <c r="F398" s="74"/>
      <c r="G398" s="74"/>
      <c r="H398" s="2"/>
      <c r="I398" s="55"/>
      <c r="K398" s="37"/>
    </row>
    <row r="399" spans="2:11" ht="14.25" customHeight="1">
      <c r="B399" s="2">
        <v>20</v>
      </c>
      <c r="C399" s="2" t="s">
        <v>313</v>
      </c>
      <c r="D399" s="2" t="s">
        <v>3</v>
      </c>
      <c r="E399" s="18">
        <v>-4.354155924701786E-16</v>
      </c>
      <c r="F399" s="74"/>
      <c r="G399" s="74"/>
      <c r="H399" s="2"/>
      <c r="I399" s="55"/>
      <c r="K399" s="37"/>
    </row>
    <row r="400" spans="2:11" ht="14.25" customHeight="1">
      <c r="B400" s="2">
        <v>20</v>
      </c>
      <c r="C400" s="2" t="s">
        <v>151</v>
      </c>
      <c r="D400" s="2" t="s">
        <v>3</v>
      </c>
      <c r="E400" s="18">
        <v>1.729999999999998</v>
      </c>
      <c r="F400" s="74"/>
      <c r="G400" s="74"/>
      <c r="H400" s="2"/>
      <c r="I400" s="55"/>
      <c r="K400" s="37"/>
    </row>
    <row r="401" spans="2:11" ht="14.25" customHeight="1">
      <c r="B401" s="2">
        <v>20</v>
      </c>
      <c r="C401" s="2" t="s">
        <v>469</v>
      </c>
      <c r="D401" s="2" t="s">
        <v>3</v>
      </c>
      <c r="E401" s="18">
        <v>2.437286483747414E-15</v>
      </c>
      <c r="F401" s="74"/>
      <c r="G401" s="74"/>
      <c r="H401" s="2"/>
      <c r="I401" s="55"/>
      <c r="K401" s="37"/>
    </row>
    <row r="402" spans="2:11" ht="14.25" customHeight="1">
      <c r="B402" s="2">
        <v>20</v>
      </c>
      <c r="C402" s="2" t="s">
        <v>477</v>
      </c>
      <c r="D402" s="2" t="s">
        <v>3</v>
      </c>
      <c r="E402" s="18">
        <v>-1.1102230246251565E-16</v>
      </c>
      <c r="F402" s="74"/>
      <c r="G402" s="74"/>
      <c r="H402" s="2"/>
      <c r="I402" s="55"/>
      <c r="K402" s="37"/>
    </row>
    <row r="403" spans="2:11" ht="14.25" customHeight="1">
      <c r="B403" s="2">
        <v>20</v>
      </c>
      <c r="C403" s="2" t="s">
        <v>471</v>
      </c>
      <c r="D403" s="2" t="s">
        <v>3</v>
      </c>
      <c r="E403" s="18">
        <v>1.3877787807814457E-15</v>
      </c>
      <c r="F403" s="74"/>
      <c r="G403" s="74"/>
      <c r="H403" s="2"/>
      <c r="I403" s="55"/>
      <c r="K403" s="37"/>
    </row>
    <row r="404" spans="2:11" ht="14.25" customHeight="1">
      <c r="B404" s="2">
        <v>20</v>
      </c>
      <c r="C404" s="2" t="s">
        <v>309</v>
      </c>
      <c r="D404" s="2" t="s">
        <v>3</v>
      </c>
      <c r="E404" s="18">
        <v>1.3235940121703038E-15</v>
      </c>
      <c r="F404" s="74"/>
      <c r="G404" s="74"/>
      <c r="H404" s="2"/>
      <c r="I404" s="55"/>
      <c r="K404" s="37"/>
    </row>
    <row r="405" spans="2:11" ht="14.25" customHeight="1">
      <c r="B405" s="2">
        <v>20</v>
      </c>
      <c r="C405" s="2" t="s">
        <v>265</v>
      </c>
      <c r="D405" s="2" t="s">
        <v>3</v>
      </c>
      <c r="E405" s="18">
        <v>1.4432899320127035E-15</v>
      </c>
      <c r="F405" s="74"/>
      <c r="G405" s="74"/>
      <c r="H405" s="2"/>
      <c r="I405" s="55"/>
      <c r="K405" s="37"/>
    </row>
    <row r="406" spans="2:11" ht="14.25" customHeight="1">
      <c r="B406" s="2">
        <v>20</v>
      </c>
      <c r="C406" s="2" t="s">
        <v>360</v>
      </c>
      <c r="D406" s="2" t="s">
        <v>3</v>
      </c>
      <c r="E406" s="18">
        <v>9.367506770274758E-17</v>
      </c>
      <c r="F406" s="74"/>
      <c r="G406" s="74"/>
      <c r="H406" s="2"/>
      <c r="I406" s="55"/>
      <c r="K406" s="37"/>
    </row>
    <row r="407" spans="2:11" ht="14.25" customHeight="1">
      <c r="B407" s="2">
        <v>20</v>
      </c>
      <c r="C407" s="2" t="s">
        <v>441</v>
      </c>
      <c r="D407" s="2" t="s">
        <v>3</v>
      </c>
      <c r="E407" s="18">
        <v>-2.914335439641036E-16</v>
      </c>
      <c r="F407" s="74"/>
      <c r="G407" s="74"/>
      <c r="H407" s="2"/>
      <c r="I407" s="55"/>
      <c r="K407" s="37"/>
    </row>
    <row r="408" spans="2:11" ht="14.25" customHeight="1">
      <c r="B408" s="2" t="s">
        <v>21</v>
      </c>
      <c r="C408" s="2" t="s">
        <v>441</v>
      </c>
      <c r="D408" s="2" t="s">
        <v>3</v>
      </c>
      <c r="E408" s="18">
        <v>0</v>
      </c>
      <c r="F408" s="74"/>
      <c r="G408" s="74"/>
      <c r="H408" s="2"/>
      <c r="I408" s="55"/>
      <c r="K408" s="37"/>
    </row>
    <row r="409" spans="2:11" ht="14.25" customHeight="1">
      <c r="B409" s="2">
        <v>20</v>
      </c>
      <c r="C409" s="2" t="s">
        <v>442</v>
      </c>
      <c r="D409" s="2" t="s">
        <v>3</v>
      </c>
      <c r="E409" s="18">
        <v>-4.0592529337857286E-16</v>
      </c>
      <c r="F409" s="74"/>
      <c r="G409" s="74"/>
      <c r="H409" s="2"/>
      <c r="I409" s="55"/>
      <c r="K409" s="37"/>
    </row>
    <row r="410" spans="2:11" ht="14.25" customHeight="1">
      <c r="B410" s="2" t="s">
        <v>21</v>
      </c>
      <c r="C410" s="2" t="s">
        <v>442</v>
      </c>
      <c r="D410" s="2" t="s">
        <v>3</v>
      </c>
      <c r="E410" s="18">
        <v>0</v>
      </c>
      <c r="F410" s="74"/>
      <c r="G410" s="74"/>
      <c r="H410" s="2"/>
      <c r="I410" s="55"/>
      <c r="K410" s="37"/>
    </row>
    <row r="411" spans="2:11" ht="14.25" customHeight="1">
      <c r="B411" s="2">
        <v>20</v>
      </c>
      <c r="C411" s="2" t="s">
        <v>455</v>
      </c>
      <c r="D411" s="2" t="s">
        <v>3</v>
      </c>
      <c r="E411" s="18">
        <v>0</v>
      </c>
      <c r="F411" s="74"/>
      <c r="G411" s="74"/>
      <c r="H411" s="2"/>
      <c r="I411" s="55"/>
      <c r="K411" s="37"/>
    </row>
    <row r="412" spans="2:11" ht="14.25" customHeight="1">
      <c r="B412" s="2">
        <v>20</v>
      </c>
      <c r="C412" s="2" t="s">
        <v>448</v>
      </c>
      <c r="D412" s="2" t="s">
        <v>3</v>
      </c>
      <c r="E412" s="18">
        <v>16.369999999999997</v>
      </c>
      <c r="F412" s="74"/>
      <c r="G412" s="74"/>
      <c r="H412" s="2"/>
      <c r="I412" s="55"/>
      <c r="K412" s="37"/>
    </row>
    <row r="413" spans="2:11" ht="14.25" customHeight="1">
      <c r="B413" s="2" t="s">
        <v>21</v>
      </c>
      <c r="C413" s="2" t="s">
        <v>448</v>
      </c>
      <c r="D413" s="2" t="s">
        <v>3</v>
      </c>
      <c r="E413" s="18">
        <v>4.501</v>
      </c>
      <c r="F413" s="74"/>
      <c r="G413" s="74"/>
      <c r="H413" s="2"/>
      <c r="I413" s="55"/>
      <c r="K413" s="37"/>
    </row>
    <row r="414" spans="2:11" ht="14.25" customHeight="1">
      <c r="B414" s="2">
        <v>20</v>
      </c>
      <c r="C414" s="2" t="s">
        <v>456</v>
      </c>
      <c r="D414" s="2" t="s">
        <v>3</v>
      </c>
      <c r="E414" s="18">
        <v>0</v>
      </c>
      <c r="F414" s="74"/>
      <c r="G414" s="74"/>
      <c r="H414" s="2"/>
      <c r="I414" s="55"/>
      <c r="K414" s="37"/>
    </row>
    <row r="415" spans="2:11" ht="14.25" customHeight="1">
      <c r="B415" s="2">
        <v>20</v>
      </c>
      <c r="C415" s="2" t="s">
        <v>444</v>
      </c>
      <c r="D415" s="2" t="s">
        <v>3</v>
      </c>
      <c r="E415" s="18">
        <v>3.1900000000000004</v>
      </c>
      <c r="F415" s="74"/>
      <c r="G415" s="74"/>
      <c r="H415" s="2"/>
      <c r="I415" s="55"/>
      <c r="K415" s="37"/>
    </row>
    <row r="416" spans="2:11" ht="14.25" customHeight="1">
      <c r="B416" s="2">
        <v>20</v>
      </c>
      <c r="C416" s="2" t="s">
        <v>261</v>
      </c>
      <c r="D416" s="2" t="s">
        <v>3</v>
      </c>
      <c r="E416" s="18">
        <v>5.305000000000003</v>
      </c>
      <c r="F416" s="74"/>
      <c r="G416" s="74"/>
      <c r="H416" s="2"/>
      <c r="I416" s="55"/>
      <c r="K416" s="37"/>
    </row>
    <row r="417" spans="2:11" ht="14.25" customHeight="1">
      <c r="B417" s="2">
        <v>20</v>
      </c>
      <c r="C417" s="2" t="s">
        <v>443</v>
      </c>
      <c r="D417" s="2" t="s">
        <v>3</v>
      </c>
      <c r="E417" s="18">
        <v>-1.0269562977782698E-15</v>
      </c>
      <c r="F417" s="74"/>
      <c r="G417" s="74"/>
      <c r="H417" s="2"/>
      <c r="I417" s="55"/>
      <c r="K417" s="37"/>
    </row>
    <row r="418" spans="2:11" ht="14.25" customHeight="1">
      <c r="B418" s="2">
        <v>20</v>
      </c>
      <c r="C418" s="2" t="s">
        <v>370</v>
      </c>
      <c r="D418" s="2" t="s">
        <v>3</v>
      </c>
      <c r="E418" s="18">
        <v>-3.885780586188048E-16</v>
      </c>
      <c r="F418" s="74"/>
      <c r="G418" s="74"/>
      <c r="H418" s="2"/>
      <c r="I418" s="55"/>
      <c r="K418" s="37"/>
    </row>
    <row r="419" spans="2:11" ht="14.25" customHeight="1">
      <c r="B419" s="2">
        <v>20</v>
      </c>
      <c r="C419" s="2" t="s">
        <v>300</v>
      </c>
      <c r="D419" s="2" t="s">
        <v>3</v>
      </c>
      <c r="E419" s="18">
        <v>-1.9359513991901167E-15</v>
      </c>
      <c r="F419" s="74"/>
      <c r="G419" s="74"/>
      <c r="H419" s="2"/>
      <c r="I419" s="55"/>
      <c r="K419" s="37"/>
    </row>
    <row r="420" spans="2:11" ht="14.25" customHeight="1">
      <c r="B420" s="2">
        <v>20</v>
      </c>
      <c r="C420" s="2" t="s">
        <v>107</v>
      </c>
      <c r="D420" s="2" t="s">
        <v>3</v>
      </c>
      <c r="E420" s="18">
        <v>0.4650000000000003</v>
      </c>
      <c r="F420" s="74"/>
      <c r="G420" s="74"/>
      <c r="H420" s="2"/>
      <c r="I420" s="55"/>
      <c r="K420" s="37"/>
    </row>
    <row r="421" spans="2:58" ht="14.25" customHeight="1">
      <c r="B421" s="2">
        <v>20</v>
      </c>
      <c r="C421" s="2" t="s">
        <v>272</v>
      </c>
      <c r="D421" s="2" t="s">
        <v>3</v>
      </c>
      <c r="E421" s="18">
        <v>0.005000000000000782</v>
      </c>
      <c r="F421" s="74"/>
      <c r="G421" s="74"/>
      <c r="H421" s="2"/>
      <c r="I421" s="55"/>
      <c r="K421" s="37"/>
      <c r="BF421" s="30">
        <f>3.34+1.25+1.7-0.498-0.46-0.86-1.25-1.486+5.34-0.48-0.43-1.28+0.804-0.42-3.1-0.34-1.79-0.085+0.045+3.1+2.46-3.1-1.854-0.606+5.08-1.67-2.275+4.1-1.135-4.1+1.82-1.82+3.16+1.58-1.06-0.53-0.525-0.52-0.54-0.53+4.77+4.41-0.54+2.92+1.73-1.2+0.18+1.16+3.05+3.64+3.63-1.22-1.16-0.615-4.115-3.01-0.6-0.61-0.59-3.63-1.815+0.79-1.286-1.22-1.83-0.06-0.545-0.79-0.234-1.694+5.105+4.41-0.105-0.49-0.005+0.044-4.41-3.66-0.72-0.73+0.005+0.005+1.455-0.728+0.48+0.52-0.52-0.48+3.21+3.23+2.68+5.42+4.83-1.21-1.212-4.83-3.21-3.23-2.68-0.606+1.33+3.97-3.296-0.615-0.735+0.008-1.33+2.39+2.98-0.656-1.175-1.805-0.674-0.516-1.215-1.175-0.605+2.36+2.94-0.585-0.01+0.044-1.172-0.587-2.36+3.69+1.88-0.63-3.69-1.25-0.58-0.016+3.91+3.92+3.27+3.92-0.65-0.65-0.65-1.98-0.65-0.65-0.645-0.655-1.3-1.31-0.655-0.015-0.64+4.01+2.68+3.25+0.64-0.645-0.034-1.348-0.645-0.67-0.005-0.65-1.315-0.635-1.342-1.302+4.525+4.495+1.52-1.955-1.52+3.99+3.96+3.99+4-1.332+3.97+3.31+3.3-4.522-2.249+0.755</f>
        <v>32.83000000000001</v>
      </c>
    </row>
    <row r="422" spans="2:58" ht="14.25" customHeight="1">
      <c r="B422" s="2">
        <v>20</v>
      </c>
      <c r="C422" s="2" t="s">
        <v>770</v>
      </c>
      <c r="D422" s="2" t="s">
        <v>3</v>
      </c>
      <c r="E422" s="18">
        <v>3.8250652645288596E-16</v>
      </c>
      <c r="F422" s="74"/>
      <c r="G422" s="74"/>
      <c r="H422" s="2"/>
      <c r="I422" s="55"/>
      <c r="K422" s="37"/>
      <c r="BF422" s="22"/>
    </row>
    <row r="423" spans="2:11" ht="14.25" customHeight="1">
      <c r="B423" s="2">
        <v>20</v>
      </c>
      <c r="C423" s="2" t="s">
        <v>363</v>
      </c>
      <c r="D423" s="2" t="s">
        <v>3</v>
      </c>
      <c r="E423" s="18">
        <v>-1.7937040741600185E-15</v>
      </c>
      <c r="F423" s="74"/>
      <c r="G423" s="74"/>
      <c r="H423" s="2"/>
      <c r="I423" s="55"/>
      <c r="K423" s="37"/>
    </row>
    <row r="424" spans="2:11" ht="14.25" customHeight="1">
      <c r="B424" s="2">
        <v>20</v>
      </c>
      <c r="C424" s="2" t="s">
        <v>364</v>
      </c>
      <c r="D424" s="2" t="s">
        <v>3</v>
      </c>
      <c r="E424" s="18">
        <v>4.2327252813834093E-16</v>
      </c>
      <c r="F424" s="74"/>
      <c r="G424" s="74"/>
      <c r="H424" s="2"/>
      <c r="I424" s="55"/>
      <c r="K424" s="37"/>
    </row>
    <row r="425" spans="2:11" ht="14.25" customHeight="1">
      <c r="B425" s="2">
        <v>20</v>
      </c>
      <c r="C425" s="2" t="s">
        <v>207</v>
      </c>
      <c r="D425" s="2" t="s">
        <v>3</v>
      </c>
      <c r="E425" s="18">
        <v>17.93</v>
      </c>
      <c r="F425" s="74"/>
      <c r="G425" s="74"/>
      <c r="H425" s="2"/>
      <c r="I425" s="55"/>
      <c r="K425" s="37"/>
    </row>
    <row r="426" spans="2:11" ht="14.25" customHeight="1">
      <c r="B426" s="2" t="s">
        <v>21</v>
      </c>
      <c r="C426" s="2" t="s">
        <v>207</v>
      </c>
      <c r="D426" s="2" t="s">
        <v>3</v>
      </c>
      <c r="E426" s="18">
        <v>21.368999999999996</v>
      </c>
      <c r="F426" s="74"/>
      <c r="G426" s="74"/>
      <c r="H426" s="2"/>
      <c r="I426" s="55"/>
      <c r="K426" s="37"/>
    </row>
    <row r="427" spans="2:15" ht="14.25" customHeight="1">
      <c r="B427" s="122">
        <v>10</v>
      </c>
      <c r="C427" s="2" t="s">
        <v>31</v>
      </c>
      <c r="D427" s="2" t="s">
        <v>3</v>
      </c>
      <c r="E427" s="18">
        <v>0.515</v>
      </c>
      <c r="F427" s="119"/>
      <c r="G427" s="86"/>
      <c r="H427" s="86"/>
      <c r="I427" s="131"/>
      <c r="J427" s="21"/>
      <c r="K427" s="21"/>
      <c r="L427" s="22"/>
      <c r="M427" s="128"/>
      <c r="N427" s="129"/>
      <c r="O427" s="130"/>
    </row>
    <row r="428" spans="2:15" ht="14.25" customHeight="1">
      <c r="B428" s="2">
        <v>20</v>
      </c>
      <c r="C428" s="2" t="s">
        <v>31</v>
      </c>
      <c r="D428" s="2" t="s">
        <v>3</v>
      </c>
      <c r="E428" s="18">
        <v>18.45600000000001</v>
      </c>
      <c r="F428" s="74"/>
      <c r="G428" s="74"/>
      <c r="H428" s="18"/>
      <c r="I428" s="21"/>
      <c r="J428" s="21"/>
      <c r="K428" s="21"/>
      <c r="L428" s="22"/>
      <c r="M428" s="128"/>
      <c r="N428" s="105"/>
      <c r="O428" s="132" t="s">
        <v>829</v>
      </c>
    </row>
    <row r="429" spans="2:15" ht="14.25" customHeight="1">
      <c r="B429" s="2">
        <v>20</v>
      </c>
      <c r="C429" s="2" t="s">
        <v>31</v>
      </c>
      <c r="D429" s="2" t="s">
        <v>3</v>
      </c>
      <c r="E429" s="18">
        <v>0.6399999999999997</v>
      </c>
      <c r="F429" s="119"/>
      <c r="G429" s="121"/>
      <c r="H429" s="121"/>
      <c r="I429" s="21"/>
      <c r="J429" s="21"/>
      <c r="K429" s="21"/>
      <c r="L429" s="22"/>
      <c r="M429" s="128"/>
      <c r="N429" s="105"/>
      <c r="O429" s="105"/>
    </row>
    <row r="430" spans="2:11" ht="14.25" customHeight="1">
      <c r="B430" s="2" t="s">
        <v>21</v>
      </c>
      <c r="C430" s="2" t="s">
        <v>31</v>
      </c>
      <c r="D430" s="2" t="s">
        <v>3</v>
      </c>
      <c r="E430" s="18">
        <v>1.792000000000003</v>
      </c>
      <c r="F430" s="74"/>
      <c r="G430" s="74"/>
      <c r="H430" s="2"/>
      <c r="I430" s="55"/>
      <c r="K430" s="37"/>
    </row>
    <row r="431" spans="2:29" ht="14.25" customHeight="1">
      <c r="B431" s="2">
        <v>20</v>
      </c>
      <c r="C431" s="2" t="s">
        <v>72</v>
      </c>
      <c r="D431" s="2" t="s">
        <v>3</v>
      </c>
      <c r="E431" s="18">
        <v>22.06300000000001</v>
      </c>
      <c r="F431" s="74"/>
      <c r="G431" s="74"/>
      <c r="H431" s="2"/>
      <c r="I431" s="55"/>
      <c r="K431" s="37"/>
      <c r="AC431" s="30">
        <f>15.978-0.515-1.935-0.73-2.193-1.051-0.734-0.516-0.49+10.13+4.89-0.709-10.13-0.203-0.057-0.26-0.798-0.49-4.944-0.614-2.705-0.73+4.93-1.29-3.45-0.218+0.028+4.53+4.52+1.36+4.94-0.78-0.775-0.23-0.26-0.224-0.255-3.622-0.23-0.25+1.275-0.265-1.81-0.224-0.006-0.908-3.606-1.154-0.23-0.77+5.07+1.515+10-5.07-1.63-0.06-0.22-0.173-0.072-4.135-0.49-0.135-1.73-1.515-2.505-0.055+3.952-3.48-0.265-0.151-0.162-0.147-0.207-0.233+0.028-0.246+1.82-0.236+1.97+4.65+1.87-0.444+4.92+4.92+4.9+4.88-0.235-4.92-4.92-4.9-4.88-1.87-4.65-1.97-0.675-0.23-0.015+3.3+3.54+3.3+4.65+4.82+4.81+7.236-1.756-0.216-4.65-4.82-0.45-1.026-0.435+3-0.925-0.245-0.225-3.3-0.513-1.567-0.43-4.425-0.77-1.175-0.455+10.14+10.03-0.255-0.275-0.26-1.83-0.173-0.077+0.025+15.215+7.74+4.86+4.86+4.86+1.18+4.7+4.71-0.9-3-1.29-0.455-4.86-0.455-2.97-0.22-0.24-2.042-3.175-1.57-4.04-0.226-4.405-0.725-0.231+5.06-0.68-0.45-0.23-4.77-0.462-6.65-5.06-4.595-2.56-0.77+10.055-5.435-3.5-1.18-0.17-1.53-1.758+0.01-0.765-0.436-0.44+0.235-0.235</f>
        <v>15.691999999999977</v>
      </c>
    </row>
    <row r="432" spans="2:40" ht="14.25" customHeight="1">
      <c r="B432" s="2" t="s">
        <v>21</v>
      </c>
      <c r="C432" s="2" t="s">
        <v>72</v>
      </c>
      <c r="D432" s="2" t="s">
        <v>3</v>
      </c>
      <c r="E432" s="18">
        <v>19.41200000000001</v>
      </c>
      <c r="F432" s="74"/>
      <c r="G432" s="74"/>
      <c r="H432" s="2"/>
      <c r="I432" s="55"/>
      <c r="K432" s="37"/>
      <c r="AN432" s="30">
        <f>33.63-1.183-0.218-0.68-0.48-1.158-0.234-0.24-0.27-2.124-0.236-0.185-11.095-0.476-0.956-0.232-0.242+0.032-0.024+48.32-0.235-0.903-0.198-0.038-0.44-0.46-0.62-0.438-0.238-0.22-1.12-0.91-2.952-0.666+4.6+1.39+4.65+1.41+4.63+4.63-0.635-0.236-1.572-0.218-4.6-0.445-0.215-15.045-0.22-0.44-2.621-1.41-4.63-0.134-2.075-0.236-0.7-0.235-0.93-0.69-0.211-1.414-0.057-10.07-0.892-0.218-0.22-5.455-11.12-0.147-1.708-0.665-0.225-0.225-1.1-0.218-0.225+4.94+4.9+4.92+4.92-0.225-0.076-0.107-0.927-0.22-0.428-0.47-0.48+0.264+0.034-2.954-0.25-1.48+3.72+1.78+4.92+4.92+0.62+3.95+0.7-0.998-0.748-1.37-0.175+3.3+3.04-2.5-0.93-3.04+2.77+5+3.02-0.235-0.986-1.48-0.25-0.99-3.208-0.042-0.206-0.002-0.495-0.882-0.22-1.507-0.233-0.227-0.447-0.507-1.286-1.454-0.742-0.246-0.225-0.271-0.236-0.23-0.246+0.23-0.496-2.094-0.702-0.698-0.455-0.015+1.27-0.23-0.01+0.013-0.265-0.49-1.005+0.01-0.227-0.236-3.537-1-0.26-1.272-0.248-0.504-0.255-2.169-0.316-1.78-0.479-1.463-2.23-2.998-0.23-0.308-0.222-0.23-0.47-0.39-0.08-0.464+0.454+2.59+2.57</f>
        <v>5.160000000000034</v>
      </c>
    </row>
    <row r="433" spans="2:11" ht="14.25" customHeight="1">
      <c r="B433" s="101">
        <v>20</v>
      </c>
      <c r="C433" s="100" t="s">
        <v>72</v>
      </c>
      <c r="D433" s="100" t="s">
        <v>3</v>
      </c>
      <c r="E433" s="99">
        <v>0.09499999999999997</v>
      </c>
      <c r="F433" s="98"/>
      <c r="G433" s="98"/>
      <c r="H433" s="100"/>
      <c r="I433" s="105"/>
      <c r="K433" s="37"/>
    </row>
    <row r="434" spans="2:11" ht="14.25" customHeight="1">
      <c r="B434" s="2">
        <v>20</v>
      </c>
      <c r="C434" s="2" t="s">
        <v>324</v>
      </c>
      <c r="D434" s="2" t="s">
        <v>3</v>
      </c>
      <c r="E434" s="18">
        <v>9.580999999999996</v>
      </c>
      <c r="F434" s="74"/>
      <c r="G434" s="74"/>
      <c r="H434" s="2"/>
      <c r="I434" s="13"/>
      <c r="K434" s="37"/>
    </row>
    <row r="435" spans="2:11" ht="14.25" customHeight="1">
      <c r="B435" s="2" t="s">
        <v>21</v>
      </c>
      <c r="C435" s="2" t="s">
        <v>324</v>
      </c>
      <c r="D435" s="2" t="s">
        <v>3</v>
      </c>
      <c r="E435" s="18">
        <v>1.46</v>
      </c>
      <c r="F435" s="74"/>
      <c r="G435" s="74"/>
      <c r="H435" s="2"/>
      <c r="I435" s="13"/>
      <c r="K435" s="37"/>
    </row>
    <row r="436" spans="2:11" ht="14.25" customHeight="1">
      <c r="B436" s="2" t="s">
        <v>21</v>
      </c>
      <c r="C436" s="2" t="s">
        <v>324</v>
      </c>
      <c r="D436" s="2" t="s">
        <v>3</v>
      </c>
      <c r="E436" s="18">
        <v>19.53</v>
      </c>
      <c r="F436" s="119"/>
      <c r="G436" s="74"/>
      <c r="H436" s="121"/>
      <c r="I436" s="13"/>
      <c r="K436" s="37"/>
    </row>
    <row r="437" spans="2:42" ht="14.25" customHeight="1">
      <c r="B437" s="2">
        <v>20</v>
      </c>
      <c r="C437" s="2" t="s">
        <v>27</v>
      </c>
      <c r="D437" s="2" t="s">
        <v>3</v>
      </c>
      <c r="E437" s="18">
        <v>0.7000000000000174</v>
      </c>
      <c r="F437" s="74"/>
      <c r="G437" s="74"/>
      <c r="H437" s="2"/>
      <c r="I437" s="13"/>
      <c r="K437" s="37"/>
      <c r="AP437" s="30">
        <f>21.006-0.57-9.018-0.28-0.296-5.532-3.88+0.02-0.294-0.58+3.075+20.49-0.081-0.259-1.08-1.085-0.11-0.126-0.734-0.268-0.34-0.27-3.719-0.955-0.34-4.06-0.288+5.24+4.87+4.99-3.815-3.648-0.275-0.284-0.35-3.132-1.03-4.62+5.14+9.84-0.29-0.288-0.57-1.405-6.86-1.7-2.78-0.686-5.14-1.305-0.286-0.705+0.025+1.115+1.694+4.45+5.105-0.356-0.319-0.87-0.58+4.84+4.86+2.76+2.07+4.83+4.88+2.76+2.8+4.69+1.1+4.7-4.69-1.1-4.7-4.5+4.89-0.698+10.065-1.18-3.84-0.051-0.019-0.267-0.367+0.017-0.295-4.84-4.86-2.387-0.3-0.342-2.76-2.8-0.373-2.07-0.317-10.065-0.013-1.442-4.619+7.855-0.245-1.114-1.781-7.855+20.095+5.005-1.227-0.103-1.395+5.245-1.45+20.12+1.809+4.183-0.288-3.507-0.833-1.125-0.272-1.68-5.055-14.232-1.809-3.919-15.895-4.185-0.58-0.84-0.265-1.983+0.197+0.02+4.86+4.9-4.9-4.86+17.292+4.57+4.92+4.94+4.79-4.92+4.88+4.91+4.89+4.58+3.725+4.76+4.86+4.86-20.144+15.56+2.09+0.345+1.115+4.78-0.29+2.125+0.7-4.89-10.31-4.57-4.595-2.13-1.21-4.79-1.622-17.898-4.78-0.29-1.155-0.868-3.32-2.44-2.5-0.28-0.02</f>
        <v>8.528999999999986</v>
      </c>
    </row>
    <row r="438" spans="2:44" ht="14.25" customHeight="1">
      <c r="B438" s="2" t="s">
        <v>21</v>
      </c>
      <c r="C438" s="2" t="s">
        <v>27</v>
      </c>
      <c r="D438" s="2" t="s">
        <v>3</v>
      </c>
      <c r="E438" s="18">
        <v>30.531000000000017</v>
      </c>
      <c r="F438" s="74"/>
      <c r="G438" s="74"/>
      <c r="H438" s="2"/>
      <c r="I438" s="13"/>
      <c r="K438" s="37"/>
      <c r="AR438" s="30">
        <f>38.371-0.2-0.85-0.35-0.155-1.615-0.712-0.68-2.188-0.522-0.95-1.405-0.469-0.22-1.656-1.295-0.254-0.245-3.138-3.562-0.946-1.185-0.246-0.248-0.264-0.27-0.514-0.287-0.25+9.83-0.56-1.02-1.985-1.97+0.807+4.465-5.315-0.005-8.601-1.171-1.04-2.78-0.98-0.5+0.696-0.555-0.496-0.247-0.145-0.063-0.243-0.03-0.017-0.042-0.384-0.264+2.91+10.075-0.35-1.625-0.355-1.375+3.833+1.36-3.835-0.64-0.675+2.58+2.56+0.328-0.35-0.347-0.326-0.382-1.03-2.58-1.36-3.833-2.56-0.685+0.371-0.66-0.33-0.74+1.35+4.495-0.336-0.107-2.26-1.99-1.005-0.037-0.295-0.618-0.009-0.017+2.23+4.86+4.18+4.83+4.44+4.42+1.53+4.72+4.71+0.83-0.69-0.34+1.95+0.81+4.71+5.24+19.635-0.265-1.06+2.72-0.302-0.35-1.055-0.27-0.685-1.68-0.68-2.14-2.57-0.525-0.805-0.395-0.278-2.4-1.385-0.605-2.715-1.53-0.115-0.81-0.79-2.102-0.228-1.862-0.14-4.71-4.72-0.54-2.418-4.83-4.18-3.475-1.185+0.01-0.532-0.265-3.392-0.285-0.266-0.258-0.29-0.29-2.11-0.585-0.295+4.86+4.91+5.565+1.14-0.29-0.3-0.3-2.055-0.29-1.765-0.505-4.91-0.29-0.28-0.255-1.325-1.5-2.107-0.26</f>
        <v>8.699999999999987</v>
      </c>
    </row>
    <row r="439" spans="2:11" ht="14.25" customHeight="1">
      <c r="B439" s="2">
        <v>20</v>
      </c>
      <c r="C439" s="2" t="s">
        <v>452</v>
      </c>
      <c r="D439" s="2" t="s">
        <v>3</v>
      </c>
      <c r="E439" s="18">
        <v>-5.273559366969494E-16</v>
      </c>
      <c r="F439" s="74"/>
      <c r="G439" s="74"/>
      <c r="H439" s="2"/>
      <c r="I439" s="13"/>
      <c r="K439" s="37"/>
    </row>
    <row r="440" spans="2:11" ht="14.25" customHeight="1">
      <c r="B440" s="2" t="s">
        <v>21</v>
      </c>
      <c r="C440" s="2" t="s">
        <v>452</v>
      </c>
      <c r="D440" s="2" t="s">
        <v>3</v>
      </c>
      <c r="E440" s="18">
        <v>7.700999999999999</v>
      </c>
      <c r="F440" s="74"/>
      <c r="G440" s="74"/>
      <c r="H440" s="2"/>
      <c r="I440" s="13"/>
      <c r="K440" s="37"/>
    </row>
    <row r="441" spans="2:43" ht="14.25" customHeight="1">
      <c r="B441" s="2">
        <v>20</v>
      </c>
      <c r="C441" s="2" t="s">
        <v>28</v>
      </c>
      <c r="D441" s="2" t="s">
        <v>3</v>
      </c>
      <c r="E441" s="18">
        <v>15.768999999999998</v>
      </c>
      <c r="F441" s="74"/>
      <c r="G441" s="74"/>
      <c r="H441" s="2"/>
      <c r="I441" s="13"/>
      <c r="K441" s="37"/>
      <c r="AQ441" s="30">
        <f>35.639-0.34+0.99-0.2-1.658-0.97-0.335-0.266-8.785-1.38-0.21-2.08-0.694-0.084+11.981-0.688-0.392-0.35-1.162-6-1.118-0.375-0.756-0.381-0.768-4.51-3.12-0.983-2.559-5.728-0.342-0.7-1.866+0.19+2.42+2.81-0.82-0.405+9.805-0.41+2.57+2.57+4.99-0.805-1.568-0.372-0.83-0.4-0.385-1.175-0.065-1.032-0.368-0.515-0.37-4.855-1.835-1.455-1.2+4.045-0.42-0.41-0.42-1.61-0.805-1.476-2.525-0.955-0.42+0.165-0.37-0.37-0.005-0.73+0.006+2.44+2.78-0.346-0.35+10.24+9.83-0.348-1.396-2.78-2.014-0.292-6.555-1.155-0.286-0.285+0.062-3.685+4.64+4.6+4.6+4.62+1.64-0.565-2.093-1.265-0.415-2.512-0.84-0.565-1.13-1.64-0.835-1.27-0.42-0.285-0.032-1.27-4.6-3.753+0.037+5.06+4.95+2.8+2.46-1.08-0.867-1.218-0.355-5.06-4.95-0.696-0.669-2.471+5.06+4.95+0.011+5.24-0.435+1.3+1.31+4.87+4.86+4.88+4.52+4.31+1.17-3.31-2.484-0.568-0.872+3.674-0.426-0.44-0.43+1.495-0.435-0.4-0.29-0.235-1.122-0.46-0.55-0.945-0.898-2.23-0.916-2.232-0.87-0.826-2.628-0.592-3.984-2.355-0.48-1.182-0.304-0.536-0.237-0.153-0.425-0.28-0.845-1.308+0.004-0.44</f>
        <v>10.942000000000002</v>
      </c>
    </row>
    <row r="442" spans="2:11" ht="14.25" customHeight="1">
      <c r="B442" s="2" t="s">
        <v>21</v>
      </c>
      <c r="C442" s="2" t="s">
        <v>28</v>
      </c>
      <c r="D442" s="2" t="s">
        <v>3</v>
      </c>
      <c r="E442" s="18">
        <v>8.997000000000025</v>
      </c>
      <c r="F442" s="74"/>
      <c r="G442" s="74"/>
      <c r="H442" s="2"/>
      <c r="I442" s="55"/>
      <c r="K442" s="37"/>
    </row>
    <row r="443" spans="2:11" ht="12.75" customHeight="1">
      <c r="B443" s="100" t="s">
        <v>21</v>
      </c>
      <c r="C443" s="100" t="s">
        <v>28</v>
      </c>
      <c r="D443" s="100" t="s">
        <v>3</v>
      </c>
      <c r="E443" s="99">
        <v>6.333</v>
      </c>
      <c r="F443" s="98"/>
      <c r="G443" s="98"/>
      <c r="H443" s="100"/>
      <c r="K443" s="37"/>
    </row>
    <row r="444" spans="2:11" ht="14.25" customHeight="1">
      <c r="B444" s="2">
        <v>20</v>
      </c>
      <c r="C444" s="2" t="s">
        <v>60</v>
      </c>
      <c r="D444" s="2" t="s">
        <v>3</v>
      </c>
      <c r="E444" s="18">
        <v>6.4540000000000015</v>
      </c>
      <c r="F444" s="74"/>
      <c r="G444" s="74"/>
      <c r="H444" s="2"/>
      <c r="I444" s="55"/>
      <c r="K444" s="37"/>
    </row>
    <row r="445" spans="2:11" ht="14.25" customHeight="1">
      <c r="B445" s="2" t="s">
        <v>21</v>
      </c>
      <c r="C445" s="2" t="s">
        <v>60</v>
      </c>
      <c r="D445" s="2" t="s">
        <v>3</v>
      </c>
      <c r="E445" s="18">
        <v>16.551000000000005</v>
      </c>
      <c r="F445" s="74"/>
      <c r="G445" s="74"/>
      <c r="H445" s="2"/>
      <c r="I445" s="55"/>
      <c r="K445" s="37"/>
    </row>
    <row r="446" spans="2:11" ht="14.25" customHeight="1">
      <c r="B446" s="2">
        <v>20</v>
      </c>
      <c r="C446" s="2" t="s">
        <v>457</v>
      </c>
      <c r="D446" s="2" t="s">
        <v>3</v>
      </c>
      <c r="E446" s="18">
        <v>-1.5265566588595902E-15</v>
      </c>
      <c r="F446" s="74"/>
      <c r="G446" s="74"/>
      <c r="H446" s="2"/>
      <c r="I446" s="55"/>
      <c r="K446" s="37"/>
    </row>
    <row r="447" spans="2:11" ht="14.25" customHeight="1">
      <c r="B447" s="2" t="s">
        <v>21</v>
      </c>
      <c r="C447" s="2" t="s">
        <v>457</v>
      </c>
      <c r="D447" s="2" t="s">
        <v>3</v>
      </c>
      <c r="E447" s="18">
        <v>5.876000000000001</v>
      </c>
      <c r="F447" s="74"/>
      <c r="G447" s="74"/>
      <c r="H447" s="2"/>
      <c r="I447" s="55"/>
      <c r="K447" s="37"/>
    </row>
    <row r="448" spans="2:11" ht="14.25" customHeight="1">
      <c r="B448" s="2">
        <v>20</v>
      </c>
      <c r="C448" s="2" t="s">
        <v>108</v>
      </c>
      <c r="D448" s="2" t="s">
        <v>3</v>
      </c>
      <c r="E448" s="18">
        <v>5.44</v>
      </c>
      <c r="F448" s="74"/>
      <c r="G448" s="74"/>
      <c r="H448" s="2"/>
      <c r="I448" s="55"/>
      <c r="K448" s="37"/>
    </row>
    <row r="449" spans="2:11" ht="14.25" customHeight="1">
      <c r="B449" s="2" t="s">
        <v>21</v>
      </c>
      <c r="C449" s="2" t="s">
        <v>108</v>
      </c>
      <c r="D449" s="2" t="s">
        <v>3</v>
      </c>
      <c r="E449" s="18">
        <v>6.106226635438361E-16</v>
      </c>
      <c r="F449" s="74"/>
      <c r="G449" s="74"/>
      <c r="H449" s="2"/>
      <c r="I449" s="55"/>
      <c r="K449" s="37"/>
    </row>
    <row r="450" spans="2:11" ht="14.25" customHeight="1">
      <c r="B450" s="2">
        <v>20</v>
      </c>
      <c r="C450" s="2" t="s">
        <v>850</v>
      </c>
      <c r="D450" s="2" t="s">
        <v>3</v>
      </c>
      <c r="E450" s="18">
        <v>0.39300000000000007</v>
      </c>
      <c r="F450" s="74"/>
      <c r="G450" s="74"/>
      <c r="H450" s="2"/>
      <c r="I450" s="55"/>
      <c r="K450" s="37"/>
    </row>
    <row r="451" spans="2:11" ht="14.25" customHeight="1">
      <c r="B451" s="2">
        <v>20</v>
      </c>
      <c r="C451" s="2" t="s">
        <v>109</v>
      </c>
      <c r="D451" s="2" t="s">
        <v>3</v>
      </c>
      <c r="E451" s="18">
        <v>8.768159809324771E-15</v>
      </c>
      <c r="F451" s="74"/>
      <c r="G451" s="74"/>
      <c r="H451" s="2"/>
      <c r="I451" s="55"/>
      <c r="K451" s="37"/>
    </row>
    <row r="452" spans="2:11" ht="14.25" customHeight="1">
      <c r="B452" s="2" t="s">
        <v>21</v>
      </c>
      <c r="C452" s="2" t="s">
        <v>109</v>
      </c>
      <c r="D452" s="2" t="s">
        <v>3</v>
      </c>
      <c r="E452" s="18">
        <v>1.5907414274707321E-15</v>
      </c>
      <c r="F452" s="74"/>
      <c r="G452" s="74"/>
      <c r="H452" s="2"/>
      <c r="I452" s="55"/>
      <c r="K452" s="37"/>
    </row>
    <row r="453" spans="2:56" ht="14.25" customHeight="1">
      <c r="B453" s="2">
        <v>20</v>
      </c>
      <c r="C453" s="2" t="s">
        <v>241</v>
      </c>
      <c r="D453" s="2" t="s">
        <v>3</v>
      </c>
      <c r="E453" s="18">
        <v>0.20499999999999305</v>
      </c>
      <c r="F453" s="74"/>
      <c r="G453" s="74"/>
      <c r="H453" s="2"/>
      <c r="I453" s="55"/>
      <c r="K453" s="37"/>
      <c r="BD453" s="30">
        <f>13.44-0.52-3.225-1.09-1.08-2.57-0.55-0.57-0.535-0.53+10.2-0.575-1.1-0.6-0.57-0.555-0.575-0.55-0.57-1.67-2.27-1.25-0.54-1.02-0.6-0.54+0.015+4.86+7.07-1.35-0.435-0.445-0.445-4.428-0.445-2.665-1.7-0.017+4.42+0.65-0.65-1.913+3.26+3.25+1.95+1.24+4.815-0.628-0.685-1.22-0.65-1.14-2.6-1.192-1.408-4.93-0.148-0.635+0.093-0.634-0.628-0.628+0.011+4.48+0.64-4.48-0.64+1.99+2.74+3.3+2.67-1.99-2.74-3.3-1.35-1.32+1.49+4.45+4.45-4.45-4.45-1.49+0.745-0.745+3.76+3+3.69-0.63+2.52+1.33+3.35+3.35-0.627-1.33-3.35-3.35-1.915-3-2.53-0.59-0.625+3.4+0.68+2.73+3.4-2.73-2.72-0.68-1.335-0.68-1.185-0.605-0.02-2.045-0.632+3.45+3.45+3.46-0.69-2.075-0.695-3.45-0.01-0.69+2.99+1.19+1.8+2.99+1.19-0.685-0.103-0.528-0.695-0.595-0.6-0.6+8.09+1.47-0.6-0.73-1.81-0.74-1.37-3.76-0.595-0.1-0.745-1.19-0.345-1.18-2.705+2.54+2.53-0.6-0.6-0.635-0.635-0.64+3.89+1-0.6-0.6-0.65-1.26-3.3-0.63-0.62-0.59-1-0.23+1.24-0.62-0.62-0.005+4.48+4.49+1.48+3.67+2.43+3.64+3.05</f>
        <v>24.03</v>
      </c>
    </row>
    <row r="454" spans="2:56" ht="14.25" customHeight="1">
      <c r="B454" s="2">
        <v>20</v>
      </c>
      <c r="C454" s="2" t="s">
        <v>690</v>
      </c>
      <c r="D454" s="2" t="s">
        <v>3</v>
      </c>
      <c r="E454" s="18">
        <v>0</v>
      </c>
      <c r="F454" s="74"/>
      <c r="G454" s="74"/>
      <c r="H454" s="2"/>
      <c r="I454" s="55"/>
      <c r="K454" s="37"/>
      <c r="BD454" s="22"/>
    </row>
    <row r="455" spans="2:11" ht="14.25" customHeight="1">
      <c r="B455" s="2">
        <v>20</v>
      </c>
      <c r="C455" s="2" t="s">
        <v>247</v>
      </c>
      <c r="D455" s="2" t="s">
        <v>3</v>
      </c>
      <c r="E455" s="18">
        <v>-2.005340338229189E-15</v>
      </c>
      <c r="F455" s="74"/>
      <c r="G455" s="74"/>
      <c r="H455" s="2"/>
      <c r="I455" s="55"/>
      <c r="K455" s="37"/>
    </row>
    <row r="456" spans="2:11" ht="14.25" customHeight="1">
      <c r="B456" s="2">
        <v>20</v>
      </c>
      <c r="C456" s="2" t="s">
        <v>488</v>
      </c>
      <c r="D456" s="2" t="s">
        <v>3</v>
      </c>
      <c r="E456" s="18">
        <v>1.429412144204889E-15</v>
      </c>
      <c r="F456" s="74"/>
      <c r="G456" s="74"/>
      <c r="H456" s="2"/>
      <c r="I456" s="55"/>
      <c r="K456" s="37"/>
    </row>
    <row r="457" spans="2:11" ht="14.25" customHeight="1">
      <c r="B457" s="2">
        <v>20</v>
      </c>
      <c r="C457" s="2" t="s">
        <v>311</v>
      </c>
      <c r="D457" s="2" t="s">
        <v>3</v>
      </c>
      <c r="E457" s="18">
        <v>-1.908195823574488E-15</v>
      </c>
      <c r="F457" s="74"/>
      <c r="G457" s="74"/>
      <c r="H457" s="2"/>
      <c r="I457" s="55"/>
      <c r="K457" s="37"/>
    </row>
    <row r="458" spans="2:11" ht="14.25" customHeight="1">
      <c r="B458" s="2" t="s">
        <v>21</v>
      </c>
      <c r="C458" s="2" t="s">
        <v>311</v>
      </c>
      <c r="D458" s="2" t="s">
        <v>3</v>
      </c>
      <c r="E458" s="18">
        <v>0</v>
      </c>
      <c r="F458" s="74"/>
      <c r="G458" s="74"/>
      <c r="H458" s="2"/>
      <c r="I458" s="55"/>
      <c r="K458" s="37"/>
    </row>
    <row r="459" spans="2:11" ht="14.25" customHeight="1">
      <c r="B459" s="2">
        <v>20</v>
      </c>
      <c r="C459" s="2" t="s">
        <v>677</v>
      </c>
      <c r="D459" s="2" t="s">
        <v>3</v>
      </c>
      <c r="E459" s="18">
        <v>0.883</v>
      </c>
      <c r="F459" s="74"/>
      <c r="G459" s="74"/>
      <c r="H459" s="2"/>
      <c r="I459" s="55"/>
      <c r="K459" s="37"/>
    </row>
    <row r="460" spans="2:11" ht="14.25" customHeight="1">
      <c r="B460" s="2">
        <v>20</v>
      </c>
      <c r="C460" s="2" t="s">
        <v>127</v>
      </c>
      <c r="D460" s="2" t="s">
        <v>3</v>
      </c>
      <c r="E460" s="18">
        <v>9.41099999999999</v>
      </c>
      <c r="F460" s="74"/>
      <c r="G460" s="74"/>
      <c r="H460" s="2"/>
      <c r="I460" s="55"/>
      <c r="K460" s="37"/>
    </row>
    <row r="461" spans="2:11" ht="14.25" customHeight="1">
      <c r="B461" s="2" t="s">
        <v>21</v>
      </c>
      <c r="C461" s="2" t="s">
        <v>127</v>
      </c>
      <c r="D461" s="2" t="s">
        <v>3</v>
      </c>
      <c r="E461" s="18">
        <v>10.219999999999999</v>
      </c>
      <c r="F461" s="74"/>
      <c r="G461" s="74"/>
      <c r="H461" s="2"/>
      <c r="I461" s="55"/>
      <c r="K461" s="37"/>
    </row>
    <row r="462" spans="2:11" ht="14.25" customHeight="1">
      <c r="B462" s="2">
        <v>20</v>
      </c>
      <c r="C462" s="2" t="s">
        <v>462</v>
      </c>
      <c r="D462" s="2" t="s">
        <v>3</v>
      </c>
      <c r="E462" s="18">
        <v>6.542000000000001</v>
      </c>
      <c r="F462" s="74"/>
      <c r="G462" s="74"/>
      <c r="H462" s="2"/>
      <c r="I462" s="55"/>
      <c r="K462" s="37"/>
    </row>
    <row r="463" spans="2:14" ht="14.25" customHeight="1">
      <c r="B463" s="2" t="s">
        <v>21</v>
      </c>
      <c r="C463" s="2" t="s">
        <v>462</v>
      </c>
      <c r="D463" s="2" t="s">
        <v>3</v>
      </c>
      <c r="E463" s="18">
        <v>4.969982758673552E-16</v>
      </c>
      <c r="F463" s="74"/>
      <c r="G463" s="74"/>
      <c r="H463" s="2"/>
      <c r="I463" s="55"/>
      <c r="J463" s="93"/>
      <c r="K463" s="94"/>
      <c r="L463" s="94"/>
      <c r="M463" s="94"/>
      <c r="N463" s="94"/>
    </row>
    <row r="464" spans="2:11" ht="14.25" customHeight="1">
      <c r="B464" s="2">
        <v>20</v>
      </c>
      <c r="C464" s="2" t="s">
        <v>195</v>
      </c>
      <c r="D464" s="2" t="s">
        <v>3</v>
      </c>
      <c r="E464" s="18">
        <v>16.238000000000007</v>
      </c>
      <c r="F464" s="74"/>
      <c r="G464" s="74"/>
      <c r="H464" s="2"/>
      <c r="I464" s="55"/>
      <c r="K464" s="37"/>
    </row>
    <row r="465" spans="2:11" ht="14.25" customHeight="1">
      <c r="B465" s="2" t="s">
        <v>21</v>
      </c>
      <c r="C465" s="2" t="s">
        <v>195</v>
      </c>
      <c r="D465" s="2" t="s">
        <v>3</v>
      </c>
      <c r="E465" s="18">
        <v>47.51100000000002</v>
      </c>
      <c r="F465" s="74"/>
      <c r="G465" s="74"/>
      <c r="H465" s="2"/>
      <c r="I465" s="55"/>
      <c r="K465" s="37"/>
    </row>
    <row r="466" spans="2:11" ht="14.25" customHeight="1">
      <c r="B466" s="2" t="s">
        <v>21</v>
      </c>
      <c r="C466" s="2" t="s">
        <v>195</v>
      </c>
      <c r="D466" s="2" t="s">
        <v>3</v>
      </c>
      <c r="E466" s="18">
        <v>15.225999999999999</v>
      </c>
      <c r="F466" s="119"/>
      <c r="G466" s="86"/>
      <c r="H466" s="2"/>
      <c r="I466" s="55"/>
      <c r="K466" s="37"/>
    </row>
    <row r="467" spans="2:92" ht="14.25" customHeight="1">
      <c r="B467" s="102" t="s">
        <v>605</v>
      </c>
      <c r="C467" s="100" t="s">
        <v>195</v>
      </c>
      <c r="D467" s="100" t="s">
        <v>3</v>
      </c>
      <c r="E467" s="99">
        <v>0</v>
      </c>
      <c r="F467" s="98"/>
      <c r="G467" s="98"/>
      <c r="H467" s="100"/>
      <c r="I467" s="133"/>
      <c r="J467" s="21"/>
      <c r="K467" s="21"/>
      <c r="L467" s="22"/>
      <c r="M467" s="128"/>
      <c r="N467" s="129"/>
      <c r="O467" s="21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21"/>
    </row>
    <row r="468" spans="2:92" ht="14.25" customHeight="1">
      <c r="B468" s="102" t="s">
        <v>605</v>
      </c>
      <c r="C468" s="100" t="s">
        <v>195</v>
      </c>
      <c r="D468" s="100" t="s">
        <v>3</v>
      </c>
      <c r="E468" s="99">
        <v>0.29899999999999993</v>
      </c>
      <c r="F468" s="120"/>
      <c r="G468" s="125"/>
      <c r="H468" s="100"/>
      <c r="I468" s="133"/>
      <c r="J468" s="21"/>
      <c r="K468" s="21"/>
      <c r="L468" s="22"/>
      <c r="M468" s="128"/>
      <c r="N468" s="129"/>
      <c r="O468" s="21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21"/>
    </row>
    <row r="469" spans="2:11" ht="14.25" customHeight="1">
      <c r="B469" s="2">
        <v>20</v>
      </c>
      <c r="C469" s="2" t="s">
        <v>445</v>
      </c>
      <c r="D469" s="2" t="s">
        <v>3</v>
      </c>
      <c r="E469" s="18">
        <v>2.07</v>
      </c>
      <c r="F469" s="74"/>
      <c r="G469" s="74"/>
      <c r="H469" s="2"/>
      <c r="I469" s="55"/>
      <c r="K469" s="37"/>
    </row>
    <row r="470" spans="2:11" ht="14.25" customHeight="1">
      <c r="B470" s="2" t="s">
        <v>21</v>
      </c>
      <c r="C470" s="2" t="s">
        <v>445</v>
      </c>
      <c r="D470" s="2" t="s">
        <v>3</v>
      </c>
      <c r="E470" s="18">
        <v>1.938</v>
      </c>
      <c r="F470" s="74"/>
      <c r="G470" s="74"/>
      <c r="H470" s="2"/>
      <c r="I470" s="55"/>
      <c r="K470" s="37"/>
    </row>
    <row r="471" spans="2:11" ht="14.25" customHeight="1">
      <c r="B471" s="2">
        <v>20</v>
      </c>
      <c r="C471" s="2" t="s">
        <v>458</v>
      </c>
      <c r="D471" s="2" t="s">
        <v>3</v>
      </c>
      <c r="E471" s="18">
        <v>13.594999999999985</v>
      </c>
      <c r="F471" s="74"/>
      <c r="G471" s="74"/>
      <c r="H471" s="2"/>
      <c r="I471" s="55"/>
      <c r="K471" s="37"/>
    </row>
    <row r="472" spans="2:11" ht="14.25" customHeight="1">
      <c r="B472" s="2" t="s">
        <v>21</v>
      </c>
      <c r="C472" s="2" t="s">
        <v>458</v>
      </c>
      <c r="D472" s="2" t="s">
        <v>3</v>
      </c>
      <c r="E472" s="18">
        <v>1.042000000000001</v>
      </c>
      <c r="F472" s="74"/>
      <c r="G472" s="74"/>
      <c r="H472" s="2"/>
      <c r="I472" s="55"/>
      <c r="K472" s="37"/>
    </row>
    <row r="473" spans="2:15" ht="14.25" customHeight="1">
      <c r="B473" s="2">
        <v>20</v>
      </c>
      <c r="C473" s="2" t="s">
        <v>438</v>
      </c>
      <c r="D473" s="2" t="s">
        <v>3</v>
      </c>
      <c r="E473" s="18">
        <v>4.339</v>
      </c>
      <c r="F473" s="74"/>
      <c r="G473" s="74"/>
      <c r="H473" s="2"/>
      <c r="I473" s="21"/>
      <c r="J473" s="21"/>
      <c r="K473" s="21"/>
      <c r="L473" s="22"/>
      <c r="M473" s="128"/>
      <c r="N473" s="129"/>
      <c r="O473" s="130" t="s">
        <v>829</v>
      </c>
    </row>
    <row r="474" spans="2:11" ht="14.25" customHeight="1">
      <c r="B474" s="2" t="s">
        <v>21</v>
      </c>
      <c r="C474" s="2" t="s">
        <v>438</v>
      </c>
      <c r="D474" s="2" t="s">
        <v>3</v>
      </c>
      <c r="E474" s="18">
        <v>0.495</v>
      </c>
      <c r="F474" s="119"/>
      <c r="G474" s="119"/>
      <c r="H474" s="86"/>
      <c r="I474" s="24"/>
      <c r="K474" s="37"/>
    </row>
    <row r="475" spans="2:11" ht="14.25" customHeight="1">
      <c r="B475" s="2">
        <v>20</v>
      </c>
      <c r="C475" s="2" t="s">
        <v>453</v>
      </c>
      <c r="D475" s="2" t="s">
        <v>3</v>
      </c>
      <c r="E475" s="18">
        <v>1.1726730697603216E-15</v>
      </c>
      <c r="F475" s="74"/>
      <c r="G475" s="74"/>
      <c r="H475" s="2"/>
      <c r="I475" s="55"/>
      <c r="K475" s="37"/>
    </row>
    <row r="476" spans="2:11" ht="14.25" customHeight="1">
      <c r="B476" s="2" t="s">
        <v>21</v>
      </c>
      <c r="C476" s="2" t="s">
        <v>453</v>
      </c>
      <c r="D476" s="2" t="s">
        <v>3</v>
      </c>
      <c r="E476" s="18">
        <v>4.802000000000005</v>
      </c>
      <c r="F476" s="74"/>
      <c r="G476" s="74"/>
      <c r="H476" s="2"/>
      <c r="I476" s="55"/>
      <c r="K476" s="37"/>
    </row>
    <row r="477" spans="2:11" ht="14.25" customHeight="1">
      <c r="B477" s="2" t="s">
        <v>21</v>
      </c>
      <c r="C477" s="2" t="s">
        <v>852</v>
      </c>
      <c r="D477" s="2" t="s">
        <v>3</v>
      </c>
      <c r="E477" s="18">
        <v>4.289999999999999</v>
      </c>
      <c r="F477" s="74"/>
      <c r="G477" s="74"/>
      <c r="H477" s="2"/>
      <c r="I477" s="55"/>
      <c r="K477" s="37"/>
    </row>
    <row r="478" spans="2:93" s="6" customFormat="1" ht="14.25" customHeight="1">
      <c r="B478" s="2">
        <v>20</v>
      </c>
      <c r="C478" s="2" t="s">
        <v>283</v>
      </c>
      <c r="D478" s="2" t="s">
        <v>3</v>
      </c>
      <c r="E478" s="18">
        <v>-1.6375789613221059E-15</v>
      </c>
      <c r="F478" s="74"/>
      <c r="G478" s="74"/>
      <c r="H478" s="2"/>
      <c r="I478" s="55"/>
      <c r="J478" s="61"/>
      <c r="K478" s="37"/>
      <c r="L478" s="4"/>
      <c r="M478" s="61"/>
      <c r="N478" s="61"/>
      <c r="CO478" s="45"/>
    </row>
    <row r="479" spans="2:11" ht="14.25" customHeight="1">
      <c r="B479" s="2" t="s">
        <v>21</v>
      </c>
      <c r="C479" s="2" t="s">
        <v>283</v>
      </c>
      <c r="D479" s="2" t="s">
        <v>3</v>
      </c>
      <c r="E479" s="18">
        <v>2.3060000000000014</v>
      </c>
      <c r="F479" s="74"/>
      <c r="G479" s="74"/>
      <c r="H479" s="2"/>
      <c r="I479" s="55"/>
      <c r="K479" s="37"/>
    </row>
    <row r="480" spans="2:93" s="6" customFormat="1" ht="14.25" customHeight="1">
      <c r="B480" s="2">
        <v>20</v>
      </c>
      <c r="C480" s="2" t="s">
        <v>203</v>
      </c>
      <c r="D480" s="2" t="s">
        <v>3</v>
      </c>
      <c r="E480" s="18">
        <v>1.349999999999999</v>
      </c>
      <c r="F480" s="74"/>
      <c r="G480" s="74"/>
      <c r="H480" s="2"/>
      <c r="I480" s="55"/>
      <c r="J480" s="61"/>
      <c r="K480" s="37"/>
      <c r="L480" s="4"/>
      <c r="M480" s="61"/>
      <c r="N480" s="61"/>
      <c r="CO480" s="45"/>
    </row>
    <row r="481" spans="2:93" s="6" customFormat="1" ht="14.25" customHeight="1">
      <c r="B481" s="2" t="s">
        <v>21</v>
      </c>
      <c r="C481" s="2" t="s">
        <v>203</v>
      </c>
      <c r="D481" s="2" t="s">
        <v>3</v>
      </c>
      <c r="E481" s="18">
        <v>0</v>
      </c>
      <c r="F481" s="74"/>
      <c r="G481" s="74"/>
      <c r="H481" s="2"/>
      <c r="I481" s="55"/>
      <c r="J481" s="61"/>
      <c r="K481" s="37"/>
      <c r="L481" s="4"/>
      <c r="M481" s="61"/>
      <c r="N481" s="61"/>
      <c r="CO481" s="45"/>
    </row>
    <row r="482" spans="2:93" s="6" customFormat="1" ht="14.25" customHeight="1">
      <c r="B482" s="2">
        <v>20</v>
      </c>
      <c r="C482" s="2" t="s">
        <v>664</v>
      </c>
      <c r="D482" s="2" t="s">
        <v>3</v>
      </c>
      <c r="E482" s="18">
        <v>-1.5265566588595902E-16</v>
      </c>
      <c r="F482" s="74"/>
      <c r="G482" s="74"/>
      <c r="H482" s="2"/>
      <c r="I482" s="55"/>
      <c r="J482" s="61"/>
      <c r="K482" s="37"/>
      <c r="L482" s="4"/>
      <c r="M482" s="61"/>
      <c r="N482" s="61"/>
      <c r="CO482" s="45"/>
    </row>
    <row r="483" spans="2:11" ht="14.25" customHeight="1">
      <c r="B483" s="2">
        <v>20</v>
      </c>
      <c r="C483" s="2" t="s">
        <v>242</v>
      </c>
      <c r="D483" s="2" t="s">
        <v>3</v>
      </c>
      <c r="E483" s="18">
        <v>4.334</v>
      </c>
      <c r="F483" s="74"/>
      <c r="G483" s="74"/>
      <c r="H483" s="2"/>
      <c r="I483" s="55"/>
      <c r="K483" s="37"/>
    </row>
    <row r="484" spans="2:11" ht="14.25" customHeight="1">
      <c r="B484" s="2" t="s">
        <v>21</v>
      </c>
      <c r="C484" s="2" t="s">
        <v>242</v>
      </c>
      <c r="D484" s="2" t="s">
        <v>3</v>
      </c>
      <c r="E484" s="18">
        <v>0.6950000000000001</v>
      </c>
      <c r="F484" s="74"/>
      <c r="G484" s="74"/>
      <c r="H484" s="2"/>
      <c r="I484" s="55"/>
      <c r="K484" s="37"/>
    </row>
    <row r="485" spans="2:11" ht="14.25" customHeight="1">
      <c r="B485" s="2">
        <v>20</v>
      </c>
      <c r="C485" s="2" t="s">
        <v>243</v>
      </c>
      <c r="D485" s="2" t="s">
        <v>3</v>
      </c>
      <c r="E485" s="18">
        <v>-3.3393426912553537E-16</v>
      </c>
      <c r="F485" s="74"/>
      <c r="G485" s="74"/>
      <c r="H485" s="2"/>
      <c r="I485" s="55"/>
      <c r="K485" s="37"/>
    </row>
    <row r="486" spans="2:11" ht="14.25" customHeight="1">
      <c r="B486" s="2">
        <v>20</v>
      </c>
      <c r="C486" s="2" t="s">
        <v>244</v>
      </c>
      <c r="D486" s="2" t="s">
        <v>3</v>
      </c>
      <c r="E486" s="18">
        <v>0.8100000000000015</v>
      </c>
      <c r="F486" s="74"/>
      <c r="G486" s="74"/>
      <c r="H486" s="2"/>
      <c r="I486" s="55"/>
      <c r="K486" s="37"/>
    </row>
    <row r="487" spans="2:11" ht="14.25" customHeight="1">
      <c r="B487" s="2">
        <v>20</v>
      </c>
      <c r="C487" s="2" t="s">
        <v>544</v>
      </c>
      <c r="D487" s="2" t="s">
        <v>3</v>
      </c>
      <c r="E487" s="18">
        <v>0</v>
      </c>
      <c r="F487" s="74"/>
      <c r="G487" s="74"/>
      <c r="H487" s="2"/>
      <c r="I487" s="55"/>
      <c r="K487" s="37"/>
    </row>
    <row r="488" spans="2:11" ht="14.25" customHeight="1">
      <c r="B488" s="2">
        <v>20</v>
      </c>
      <c r="C488" s="2" t="s">
        <v>349</v>
      </c>
      <c r="D488" s="2" t="s">
        <v>3</v>
      </c>
      <c r="E488" s="18">
        <v>-2.067790383364354E-15</v>
      </c>
      <c r="F488" s="74"/>
      <c r="G488" s="74"/>
      <c r="H488" s="2"/>
      <c r="I488" s="55"/>
      <c r="K488" s="37"/>
    </row>
    <row r="489" spans="2:11" ht="14.25" customHeight="1">
      <c r="B489" s="2" t="s">
        <v>21</v>
      </c>
      <c r="C489" s="2" t="s">
        <v>349</v>
      </c>
      <c r="D489" s="2" t="s">
        <v>3</v>
      </c>
      <c r="E489" s="18">
        <v>0</v>
      </c>
      <c r="F489" s="74"/>
      <c r="G489" s="74"/>
      <c r="H489" s="2"/>
      <c r="I489" s="55"/>
      <c r="K489" s="37"/>
    </row>
    <row r="490" spans="2:11" ht="14.25" customHeight="1">
      <c r="B490" s="2">
        <v>20</v>
      </c>
      <c r="C490" s="2" t="s">
        <v>353</v>
      </c>
      <c r="D490" s="2" t="s">
        <v>3</v>
      </c>
      <c r="E490" s="18">
        <v>0</v>
      </c>
      <c r="F490" s="74"/>
      <c r="G490" s="74"/>
      <c r="H490" s="2"/>
      <c r="I490" s="55"/>
      <c r="K490" s="37"/>
    </row>
    <row r="491" spans="2:11" ht="14.25" customHeight="1">
      <c r="B491" s="2">
        <v>20</v>
      </c>
      <c r="C491" s="2" t="s">
        <v>245</v>
      </c>
      <c r="D491" s="2" t="s">
        <v>3</v>
      </c>
      <c r="E491" s="18">
        <v>7.846</v>
      </c>
      <c r="F491" s="74"/>
      <c r="G491" s="74"/>
      <c r="H491" s="2"/>
      <c r="I491" s="55"/>
      <c r="K491" s="37"/>
    </row>
    <row r="492" spans="2:11" ht="14.25" customHeight="1">
      <c r="B492" s="2">
        <v>20</v>
      </c>
      <c r="C492" s="2" t="s">
        <v>431</v>
      </c>
      <c r="D492" s="2" t="s">
        <v>3</v>
      </c>
      <c r="E492" s="18">
        <v>3.534999999999998</v>
      </c>
      <c r="F492" s="74"/>
      <c r="G492" s="74"/>
      <c r="H492" s="2"/>
      <c r="I492" s="55"/>
      <c r="K492" s="37"/>
    </row>
    <row r="493" spans="2:11" ht="14.25" customHeight="1">
      <c r="B493" s="2">
        <v>20</v>
      </c>
      <c r="C493" s="2" t="s">
        <v>392</v>
      </c>
      <c r="D493" s="2" t="s">
        <v>3</v>
      </c>
      <c r="E493" s="18">
        <v>0</v>
      </c>
      <c r="F493" s="74"/>
      <c r="G493" s="74"/>
      <c r="H493" s="2"/>
      <c r="I493" s="55"/>
      <c r="K493" s="37"/>
    </row>
    <row r="494" spans="2:11" ht="14.25" customHeight="1">
      <c r="B494" s="104">
        <v>10</v>
      </c>
      <c r="C494" s="2" t="s">
        <v>404</v>
      </c>
      <c r="D494" s="2" t="s">
        <v>3</v>
      </c>
      <c r="E494" s="18">
        <v>2.8049999999999997</v>
      </c>
      <c r="F494" s="74"/>
      <c r="G494" s="74"/>
      <c r="H494" s="2"/>
      <c r="I494" s="55"/>
      <c r="K494" s="37"/>
    </row>
    <row r="495" spans="2:11" ht="14.25" customHeight="1">
      <c r="B495" s="2">
        <v>20</v>
      </c>
      <c r="C495" s="2" t="s">
        <v>404</v>
      </c>
      <c r="D495" s="2" t="s">
        <v>3</v>
      </c>
      <c r="E495" s="18">
        <v>22</v>
      </c>
      <c r="F495" s="74"/>
      <c r="G495" s="74"/>
      <c r="H495" s="2"/>
      <c r="I495" s="55"/>
      <c r="K495" s="37"/>
    </row>
    <row r="496" spans="2:11" ht="14.25" customHeight="1">
      <c r="B496" s="2" t="s">
        <v>21</v>
      </c>
      <c r="C496" s="2" t="s">
        <v>404</v>
      </c>
      <c r="D496" s="2" t="s">
        <v>3</v>
      </c>
      <c r="E496" s="18">
        <v>8</v>
      </c>
      <c r="F496" s="74"/>
      <c r="G496" s="74"/>
      <c r="H496" s="2"/>
      <c r="I496" s="55"/>
      <c r="K496" s="37"/>
    </row>
    <row r="497" spans="2:11" ht="14.25" customHeight="1">
      <c r="B497" s="2">
        <v>20</v>
      </c>
      <c r="C497" s="2" t="s">
        <v>233</v>
      </c>
      <c r="D497" s="2" t="s">
        <v>3</v>
      </c>
      <c r="E497" s="18">
        <v>17.775</v>
      </c>
      <c r="F497" s="74"/>
      <c r="G497" s="74"/>
      <c r="H497" s="2"/>
      <c r="I497" s="55"/>
      <c r="K497" s="37"/>
    </row>
    <row r="498" spans="2:11" ht="14.25" customHeight="1">
      <c r="B498" s="2" t="s">
        <v>21</v>
      </c>
      <c r="C498" s="2" t="s">
        <v>233</v>
      </c>
      <c r="D498" s="2" t="s">
        <v>3</v>
      </c>
      <c r="E498" s="18">
        <v>4.28000000000001</v>
      </c>
      <c r="F498" s="74"/>
      <c r="G498" s="74"/>
      <c r="H498" s="2"/>
      <c r="I498" s="55"/>
      <c r="K498" s="37"/>
    </row>
    <row r="499" spans="2:11" ht="14.25" customHeight="1">
      <c r="B499" s="2">
        <v>20</v>
      </c>
      <c r="C499" s="2" t="s">
        <v>110</v>
      </c>
      <c r="D499" s="2" t="s">
        <v>3</v>
      </c>
      <c r="E499" s="18">
        <v>15.966000000000003</v>
      </c>
      <c r="F499" s="74"/>
      <c r="G499" s="74"/>
      <c r="H499" s="2"/>
      <c r="I499" s="55"/>
      <c r="K499" s="37"/>
    </row>
    <row r="500" spans="2:11" ht="14.25" customHeight="1">
      <c r="B500" s="2" t="s">
        <v>21</v>
      </c>
      <c r="C500" s="2" t="s">
        <v>110</v>
      </c>
      <c r="D500" s="2" t="s">
        <v>3</v>
      </c>
      <c r="E500" s="18">
        <v>12.749999999999998</v>
      </c>
      <c r="F500" s="74"/>
      <c r="G500" s="74"/>
      <c r="H500" s="2"/>
      <c r="I500" s="55"/>
      <c r="K500" s="37"/>
    </row>
    <row r="501" spans="2:11" ht="14.25" customHeight="1">
      <c r="B501" s="104">
        <v>10</v>
      </c>
      <c r="C501" s="2" t="s">
        <v>252</v>
      </c>
      <c r="D501" s="2" t="s">
        <v>3</v>
      </c>
      <c r="E501" s="18">
        <v>7.698</v>
      </c>
      <c r="F501" s="74"/>
      <c r="G501" s="74"/>
      <c r="H501" s="86"/>
      <c r="I501" s="24"/>
      <c r="K501" s="37"/>
    </row>
    <row r="502" spans="2:11" ht="14.25" customHeight="1">
      <c r="B502" s="2">
        <v>20</v>
      </c>
      <c r="C502" s="2" t="s">
        <v>252</v>
      </c>
      <c r="D502" s="2" t="s">
        <v>3</v>
      </c>
      <c r="E502" s="18">
        <v>0.47399999999999776</v>
      </c>
      <c r="F502" s="74"/>
      <c r="G502" s="74"/>
      <c r="H502" s="2"/>
      <c r="I502" s="55"/>
      <c r="K502" s="37"/>
    </row>
    <row r="503" spans="2:11" ht="14.25" customHeight="1">
      <c r="B503" s="2" t="s">
        <v>21</v>
      </c>
      <c r="C503" s="2" t="s">
        <v>252</v>
      </c>
      <c r="D503" s="2" t="s">
        <v>3</v>
      </c>
      <c r="E503" s="18">
        <v>0.46000000000000263</v>
      </c>
      <c r="F503" s="74"/>
      <c r="G503" s="74"/>
      <c r="H503" s="2"/>
      <c r="I503" s="55"/>
      <c r="K503" s="37"/>
    </row>
    <row r="504" spans="2:11" ht="14.25" customHeight="1">
      <c r="B504" s="15">
        <v>20</v>
      </c>
      <c r="C504" s="2" t="s">
        <v>333</v>
      </c>
      <c r="D504" s="2" t="s">
        <v>3</v>
      </c>
      <c r="E504" s="18">
        <v>-4.718447854656915E-16</v>
      </c>
      <c r="F504" s="74"/>
      <c r="G504" s="74"/>
      <c r="H504" s="2"/>
      <c r="I504" s="55"/>
      <c r="K504" s="37"/>
    </row>
    <row r="505" spans="2:11" ht="14.25" customHeight="1">
      <c r="B505" s="2">
        <v>20</v>
      </c>
      <c r="C505" s="2" t="s">
        <v>321</v>
      </c>
      <c r="D505" s="2" t="s">
        <v>3</v>
      </c>
      <c r="E505" s="18">
        <v>3.6950000000000025</v>
      </c>
      <c r="F505" s="74"/>
      <c r="G505" s="74"/>
      <c r="H505" s="2"/>
      <c r="I505" s="55"/>
      <c r="K505" s="37"/>
    </row>
    <row r="506" spans="2:11" ht="14.25" customHeight="1">
      <c r="B506" s="2">
        <v>20</v>
      </c>
      <c r="C506" s="2" t="s">
        <v>237</v>
      </c>
      <c r="D506" s="2" t="s">
        <v>3</v>
      </c>
      <c r="E506" s="18">
        <v>-2.4424906541753444E-15</v>
      </c>
      <c r="F506" s="74"/>
      <c r="G506" s="74"/>
      <c r="H506" s="2"/>
      <c r="I506" s="55"/>
      <c r="K506" s="37"/>
    </row>
    <row r="507" spans="2:11" ht="14.25" customHeight="1">
      <c r="B507" s="2">
        <v>20</v>
      </c>
      <c r="C507" s="2" t="s">
        <v>285</v>
      </c>
      <c r="D507" s="2" t="s">
        <v>3</v>
      </c>
      <c r="E507" s="18">
        <v>-6.904199434387692E-16</v>
      </c>
      <c r="F507" s="74"/>
      <c r="G507" s="74"/>
      <c r="H507" s="2"/>
      <c r="I507" s="55"/>
      <c r="K507" s="37"/>
    </row>
    <row r="508" spans="2:11" ht="14.25" customHeight="1">
      <c r="B508" s="2">
        <v>20</v>
      </c>
      <c r="C508" s="2" t="s">
        <v>560</v>
      </c>
      <c r="D508" s="2" t="s">
        <v>3</v>
      </c>
      <c r="E508" s="18">
        <v>15.04</v>
      </c>
      <c r="F508" s="74"/>
      <c r="G508" s="74"/>
      <c r="H508" s="2"/>
      <c r="I508" s="55"/>
      <c r="K508" s="37"/>
    </row>
    <row r="509" spans="2:11" ht="14.25" customHeight="1">
      <c r="B509" s="2">
        <v>20</v>
      </c>
      <c r="C509" s="2" t="s">
        <v>284</v>
      </c>
      <c r="D509" s="2" t="s">
        <v>3</v>
      </c>
      <c r="E509" s="18">
        <v>11.001999999999999</v>
      </c>
      <c r="F509" s="74"/>
      <c r="G509" s="74"/>
      <c r="H509" s="2"/>
      <c r="I509" s="55"/>
      <c r="K509" s="37"/>
    </row>
    <row r="510" spans="2:11" ht="14.25" customHeight="1">
      <c r="B510" s="2">
        <v>20</v>
      </c>
      <c r="C510" s="2" t="s">
        <v>507</v>
      </c>
      <c r="D510" s="2" t="s">
        <v>3</v>
      </c>
      <c r="E510" s="18">
        <v>3.122502256758253E-16</v>
      </c>
      <c r="F510" s="74"/>
      <c r="G510" s="74"/>
      <c r="H510" s="2"/>
      <c r="I510" s="55"/>
      <c r="K510" s="37"/>
    </row>
    <row r="511" spans="2:11" ht="14.25" customHeight="1">
      <c r="B511" s="2">
        <v>20</v>
      </c>
      <c r="C511" s="2" t="s">
        <v>367</v>
      </c>
      <c r="D511" s="2" t="s">
        <v>3</v>
      </c>
      <c r="E511" s="18">
        <v>-4.0245584642661925E-16</v>
      </c>
      <c r="F511" s="74"/>
      <c r="G511" s="74"/>
      <c r="H511" s="2"/>
      <c r="I511" s="55"/>
      <c r="K511" s="37"/>
    </row>
    <row r="512" spans="2:11" ht="14.25" customHeight="1">
      <c r="B512" s="2">
        <v>20</v>
      </c>
      <c r="C512" s="2" t="s">
        <v>683</v>
      </c>
      <c r="D512" s="2" t="s">
        <v>3</v>
      </c>
      <c r="E512" s="18">
        <v>2.8380076066980564E-15</v>
      </c>
      <c r="F512" s="74"/>
      <c r="G512" s="74"/>
      <c r="H512" s="2"/>
      <c r="I512" s="55"/>
      <c r="K512" s="37"/>
    </row>
    <row r="513" spans="2:11" ht="14.25" customHeight="1">
      <c r="B513" s="2">
        <v>20</v>
      </c>
      <c r="C513" s="2" t="s">
        <v>232</v>
      </c>
      <c r="D513" s="2" t="s">
        <v>3</v>
      </c>
      <c r="E513" s="18">
        <v>40.07799999999999</v>
      </c>
      <c r="F513" s="74"/>
      <c r="G513" s="74"/>
      <c r="H513" s="2"/>
      <c r="I513" s="55"/>
      <c r="K513" s="37"/>
    </row>
    <row r="514" spans="2:11" ht="14.25" customHeight="1">
      <c r="B514" s="2">
        <v>20</v>
      </c>
      <c r="C514" s="2" t="s">
        <v>449</v>
      </c>
      <c r="D514" s="2" t="s">
        <v>3</v>
      </c>
      <c r="E514" s="18">
        <v>3.7150000000000007</v>
      </c>
      <c r="F514" s="74"/>
      <c r="G514" s="74"/>
      <c r="H514" s="2"/>
      <c r="I514" s="55"/>
      <c r="K514" s="37"/>
    </row>
    <row r="515" spans="2:11" ht="14.25" customHeight="1">
      <c r="B515" s="2" t="s">
        <v>21</v>
      </c>
      <c r="C515" s="2" t="s">
        <v>449</v>
      </c>
      <c r="D515" s="2" t="s">
        <v>3</v>
      </c>
      <c r="E515" s="18">
        <v>3.309000000000002</v>
      </c>
      <c r="F515" s="74"/>
      <c r="G515" s="74"/>
      <c r="H515" s="2"/>
      <c r="I515" s="55"/>
      <c r="K515" s="37"/>
    </row>
    <row r="516" spans="2:11" ht="14.25" customHeight="1">
      <c r="B516" s="2">
        <v>20</v>
      </c>
      <c r="C516" s="2" t="s">
        <v>446</v>
      </c>
      <c r="D516" s="2" t="s">
        <v>3</v>
      </c>
      <c r="E516" s="18">
        <v>5.516420653606247E-16</v>
      </c>
      <c r="F516" s="74"/>
      <c r="G516" s="74"/>
      <c r="H516" s="2"/>
      <c r="I516" s="55"/>
      <c r="K516" s="37"/>
    </row>
    <row r="517" spans="2:11" ht="14.25" customHeight="1">
      <c r="B517" s="2">
        <v>20</v>
      </c>
      <c r="C517" s="2" t="s">
        <v>310</v>
      </c>
      <c r="D517" s="2" t="s">
        <v>3</v>
      </c>
      <c r="E517" s="18">
        <v>-1.0547118733938987E-15</v>
      </c>
      <c r="F517" s="74"/>
      <c r="G517" s="74"/>
      <c r="H517" s="2"/>
      <c r="I517" s="55"/>
      <c r="K517" s="37"/>
    </row>
    <row r="518" spans="2:11" ht="14.25" customHeight="1">
      <c r="B518" s="2" t="s">
        <v>21</v>
      </c>
      <c r="C518" s="2" t="s">
        <v>310</v>
      </c>
      <c r="D518" s="2" t="s">
        <v>3</v>
      </c>
      <c r="E518" s="18">
        <v>-2.1649348980190553E-15</v>
      </c>
      <c r="F518" s="74"/>
      <c r="G518" s="74"/>
      <c r="H518" s="2"/>
      <c r="I518" s="55"/>
      <c r="K518" s="37"/>
    </row>
    <row r="519" spans="2:11" ht="14.25" customHeight="1">
      <c r="B519" s="2">
        <v>20</v>
      </c>
      <c r="C519" s="2" t="s">
        <v>308</v>
      </c>
      <c r="D519" s="2" t="s">
        <v>3</v>
      </c>
      <c r="E519" s="18">
        <v>0</v>
      </c>
      <c r="F519" s="74"/>
      <c r="G519" s="74"/>
      <c r="H519" s="2"/>
      <c r="I519" s="55"/>
      <c r="K519" s="37"/>
    </row>
    <row r="520" spans="2:11" ht="14.25" customHeight="1">
      <c r="B520" s="2" t="s">
        <v>21</v>
      </c>
      <c r="C520" s="2" t="s">
        <v>308</v>
      </c>
      <c r="D520" s="2" t="s">
        <v>3</v>
      </c>
      <c r="E520" s="18">
        <v>0.6299999999999993</v>
      </c>
      <c r="F520" s="74"/>
      <c r="G520" s="74"/>
      <c r="H520" s="2"/>
      <c r="I520" s="55"/>
      <c r="K520" s="37"/>
    </row>
    <row r="521" spans="2:11" ht="14.25" customHeight="1">
      <c r="B521" s="2">
        <v>20</v>
      </c>
      <c r="C521" s="2" t="s">
        <v>351</v>
      </c>
      <c r="D521" s="2" t="s">
        <v>3</v>
      </c>
      <c r="E521" s="18">
        <v>1.7149999999999994</v>
      </c>
      <c r="F521" s="74"/>
      <c r="G521" s="74"/>
      <c r="H521" s="2"/>
      <c r="I521" s="55"/>
      <c r="K521" s="37"/>
    </row>
    <row r="522" spans="2:11" ht="14.25" customHeight="1">
      <c r="B522" s="2">
        <v>20</v>
      </c>
      <c r="C522" s="2" t="s">
        <v>323</v>
      </c>
      <c r="D522" s="2" t="s">
        <v>3</v>
      </c>
      <c r="E522" s="18">
        <v>0.6800000000000003</v>
      </c>
      <c r="F522" s="74"/>
      <c r="G522" s="74"/>
      <c r="H522" s="2"/>
      <c r="I522" s="55"/>
      <c r="K522" s="37"/>
    </row>
    <row r="523" spans="2:11" ht="14.25" customHeight="1">
      <c r="B523" s="2">
        <v>20</v>
      </c>
      <c r="C523" s="2" t="s">
        <v>251</v>
      </c>
      <c r="D523" s="2" t="s">
        <v>3</v>
      </c>
      <c r="E523" s="18">
        <v>4.828999999999997</v>
      </c>
      <c r="F523" s="74"/>
      <c r="G523" s="74"/>
      <c r="H523" s="2"/>
      <c r="I523" s="55"/>
      <c r="K523" s="37"/>
    </row>
    <row r="524" spans="2:11" ht="14.25" customHeight="1">
      <c r="B524" s="2">
        <v>20</v>
      </c>
      <c r="C524" s="2" t="s">
        <v>250</v>
      </c>
      <c r="D524" s="2" t="s">
        <v>3</v>
      </c>
      <c r="E524" s="18">
        <v>-4.668140873853588E-15</v>
      </c>
      <c r="F524" s="74"/>
      <c r="G524" s="74"/>
      <c r="H524" s="2"/>
      <c r="I524" s="55"/>
      <c r="K524" s="37"/>
    </row>
    <row r="525" spans="2:11" ht="14.25" customHeight="1">
      <c r="B525" s="2">
        <v>20</v>
      </c>
      <c r="C525" s="2" t="s">
        <v>111</v>
      </c>
      <c r="D525" s="2" t="s">
        <v>3</v>
      </c>
      <c r="E525" s="18">
        <v>4.1049999999999995</v>
      </c>
      <c r="F525" s="74"/>
      <c r="G525" s="74"/>
      <c r="H525" s="2"/>
      <c r="I525" s="55"/>
      <c r="K525" s="37"/>
    </row>
    <row r="526" spans="2:11" ht="14.25" customHeight="1">
      <c r="B526" s="2">
        <v>20</v>
      </c>
      <c r="C526" s="2" t="s">
        <v>238</v>
      </c>
      <c r="D526" s="2" t="s">
        <v>3</v>
      </c>
      <c r="E526" s="18">
        <v>2.7999999999999963</v>
      </c>
      <c r="F526" s="74"/>
      <c r="G526" s="74"/>
      <c r="H526" s="2"/>
      <c r="I526" s="55"/>
      <c r="K526" s="37"/>
    </row>
    <row r="527" spans="2:11" ht="14.25" customHeight="1">
      <c r="B527" s="139">
        <v>45</v>
      </c>
      <c r="C527" s="2" t="s">
        <v>238</v>
      </c>
      <c r="D527" s="2" t="s">
        <v>3</v>
      </c>
      <c r="E527" s="18">
        <v>5.94</v>
      </c>
      <c r="F527" s="74"/>
      <c r="G527" s="74"/>
      <c r="H527" s="2"/>
      <c r="I527" s="55"/>
      <c r="K527" s="37"/>
    </row>
    <row r="528" spans="2:11" ht="14.25" customHeight="1">
      <c r="B528" s="2">
        <v>20</v>
      </c>
      <c r="C528" s="2" t="s">
        <v>436</v>
      </c>
      <c r="D528" s="2" t="s">
        <v>3</v>
      </c>
      <c r="E528" s="18">
        <v>-3.712308238590367E-15</v>
      </c>
      <c r="F528" s="74"/>
      <c r="G528" s="74"/>
      <c r="H528" s="2"/>
      <c r="I528" s="55"/>
      <c r="K528" s="37"/>
    </row>
    <row r="529" spans="2:11" ht="14.25" customHeight="1">
      <c r="B529" s="2">
        <v>20</v>
      </c>
      <c r="C529" s="2" t="s">
        <v>239</v>
      </c>
      <c r="D529" s="2" t="s">
        <v>3</v>
      </c>
      <c r="E529" s="18">
        <v>4.264000000000002</v>
      </c>
      <c r="F529" s="74"/>
      <c r="G529" s="74"/>
      <c r="H529" s="2"/>
      <c r="I529" s="55"/>
      <c r="K529" s="37"/>
    </row>
    <row r="530" spans="2:11" ht="14.25" customHeight="1">
      <c r="B530" s="2">
        <v>20</v>
      </c>
      <c r="C530" s="2" t="s">
        <v>657</v>
      </c>
      <c r="D530" s="2" t="s">
        <v>3</v>
      </c>
      <c r="E530" s="18">
        <v>0</v>
      </c>
      <c r="F530" s="74"/>
      <c r="G530" s="74"/>
      <c r="H530" s="2"/>
      <c r="I530" s="55"/>
      <c r="K530" s="37"/>
    </row>
    <row r="531" spans="2:11" ht="14.25" customHeight="1">
      <c r="B531" s="2">
        <v>20</v>
      </c>
      <c r="C531" s="2" t="s">
        <v>377</v>
      </c>
      <c r="D531" s="2" t="s">
        <v>3</v>
      </c>
      <c r="E531" s="18">
        <v>1.27675647831893E-15</v>
      </c>
      <c r="F531" s="74"/>
      <c r="G531" s="74"/>
      <c r="H531" s="2"/>
      <c r="I531" s="55"/>
      <c r="K531" s="37"/>
    </row>
    <row r="532" spans="2:11" ht="14.25" customHeight="1">
      <c r="B532" s="2">
        <v>20</v>
      </c>
      <c r="C532" s="2" t="s">
        <v>459</v>
      </c>
      <c r="D532" s="2" t="s">
        <v>3</v>
      </c>
      <c r="E532" s="18">
        <v>9.279999999999994</v>
      </c>
      <c r="F532" s="74"/>
      <c r="G532" s="74"/>
      <c r="H532" s="2"/>
      <c r="I532" s="55"/>
      <c r="K532" s="37"/>
    </row>
    <row r="533" spans="2:11" ht="14.25" customHeight="1">
      <c r="B533" s="2">
        <v>20</v>
      </c>
      <c r="C533" s="2" t="s">
        <v>254</v>
      </c>
      <c r="D533" s="2" t="s">
        <v>3</v>
      </c>
      <c r="E533" s="18">
        <v>24.545</v>
      </c>
      <c r="F533" s="74"/>
      <c r="G533" s="74"/>
      <c r="H533" s="2"/>
      <c r="I533" s="55"/>
      <c r="K533" s="37"/>
    </row>
    <row r="534" spans="2:11" ht="14.25" customHeight="1">
      <c r="B534" s="2">
        <v>20</v>
      </c>
      <c r="C534" s="2" t="s">
        <v>318</v>
      </c>
      <c r="D534" s="2" t="s">
        <v>3</v>
      </c>
      <c r="E534" s="18">
        <v>4.999999999999995</v>
      </c>
      <c r="F534" s="74"/>
      <c r="G534" s="74"/>
      <c r="H534" s="2"/>
      <c r="I534" s="55"/>
      <c r="K534" s="37"/>
    </row>
    <row r="535" spans="2:11" ht="14.25" customHeight="1">
      <c r="B535" s="2">
        <v>20</v>
      </c>
      <c r="C535" s="2" t="s">
        <v>474</v>
      </c>
      <c r="D535" s="2" t="s">
        <v>3</v>
      </c>
      <c r="E535" s="18">
        <v>0</v>
      </c>
      <c r="F535" s="74"/>
      <c r="G535" s="74"/>
      <c r="H535" s="2"/>
      <c r="I535" s="55"/>
      <c r="K535" s="37"/>
    </row>
    <row r="536" spans="2:11" ht="14.25" customHeight="1">
      <c r="B536" s="139">
        <v>45</v>
      </c>
      <c r="C536" s="2" t="s">
        <v>474</v>
      </c>
      <c r="D536" s="2" t="s">
        <v>3</v>
      </c>
      <c r="E536" s="18">
        <v>1.665</v>
      </c>
      <c r="F536" s="74"/>
      <c r="G536" s="74"/>
      <c r="H536" s="2"/>
      <c r="I536" s="55"/>
      <c r="K536" s="37"/>
    </row>
    <row r="537" spans="2:11" ht="14.25" customHeight="1">
      <c r="B537" s="2">
        <v>20</v>
      </c>
      <c r="C537" s="2" t="s">
        <v>513</v>
      </c>
      <c r="D537" s="2" t="s">
        <v>3</v>
      </c>
      <c r="E537" s="18">
        <v>6.574601973952099E-16</v>
      </c>
      <c r="F537" s="74"/>
      <c r="G537" s="74"/>
      <c r="H537" s="2"/>
      <c r="I537" s="55"/>
      <c r="K537" s="37"/>
    </row>
    <row r="538" spans="2:11" ht="14.25" customHeight="1">
      <c r="B538" s="2">
        <v>20</v>
      </c>
      <c r="C538" s="2" t="s">
        <v>435</v>
      </c>
      <c r="D538" s="2" t="s">
        <v>3</v>
      </c>
      <c r="E538" s="18">
        <v>3.7700000000000022</v>
      </c>
      <c r="F538" s="74"/>
      <c r="G538" s="74"/>
      <c r="H538" s="2"/>
      <c r="I538" s="55"/>
      <c r="K538" s="37"/>
    </row>
    <row r="539" spans="2:11" ht="14.25" customHeight="1">
      <c r="B539" s="139">
        <v>45</v>
      </c>
      <c r="C539" s="2" t="s">
        <v>435</v>
      </c>
      <c r="D539" s="2" t="s">
        <v>3</v>
      </c>
      <c r="E539" s="18">
        <v>11.09</v>
      </c>
      <c r="F539" s="74"/>
      <c r="G539" s="74"/>
      <c r="H539" s="2"/>
      <c r="I539" s="55"/>
      <c r="K539" s="37"/>
    </row>
    <row r="540" spans="2:11" ht="14.25" customHeight="1">
      <c r="B540" s="2">
        <v>20</v>
      </c>
      <c r="C540" s="2" t="s">
        <v>371</v>
      </c>
      <c r="D540" s="2" t="s">
        <v>3</v>
      </c>
      <c r="E540" s="18">
        <v>0</v>
      </c>
      <c r="F540" s="74"/>
      <c r="G540" s="74"/>
      <c r="H540" s="2"/>
      <c r="I540" s="55"/>
      <c r="K540" s="37"/>
    </row>
    <row r="541" spans="2:11" ht="14.25" customHeight="1">
      <c r="B541" s="2">
        <v>20</v>
      </c>
      <c r="C541" s="2" t="s">
        <v>562</v>
      </c>
      <c r="D541" s="2" t="s">
        <v>3</v>
      </c>
      <c r="E541" s="18">
        <v>4.806</v>
      </c>
      <c r="F541" s="74"/>
      <c r="G541" s="74"/>
      <c r="H541" s="2"/>
      <c r="I541" s="55"/>
      <c r="K541" s="37"/>
    </row>
    <row r="542" spans="2:11" ht="14.25" customHeight="1">
      <c r="B542" s="2">
        <v>20</v>
      </c>
      <c r="C542" s="2" t="s">
        <v>317</v>
      </c>
      <c r="D542" s="2" t="s">
        <v>3</v>
      </c>
      <c r="E542" s="18">
        <v>0.12499999999998929</v>
      </c>
      <c r="F542" s="74"/>
      <c r="G542" s="74"/>
      <c r="H542" s="2"/>
      <c r="I542" s="21"/>
      <c r="K542" s="37"/>
    </row>
    <row r="543" spans="2:11" ht="14.25" customHeight="1">
      <c r="B543" s="2" t="s">
        <v>21</v>
      </c>
      <c r="C543" s="2" t="s">
        <v>317</v>
      </c>
      <c r="D543" s="2" t="s">
        <v>3</v>
      </c>
      <c r="E543" s="18">
        <v>14.430000000000012</v>
      </c>
      <c r="F543" s="74"/>
      <c r="G543" s="74"/>
      <c r="H543" s="2"/>
      <c r="I543" s="21"/>
      <c r="K543" s="37"/>
    </row>
    <row r="544" spans="2:11" ht="14.25" customHeight="1">
      <c r="B544" s="2">
        <v>20</v>
      </c>
      <c r="C544" s="2" t="s">
        <v>350</v>
      </c>
      <c r="D544" s="2" t="s">
        <v>3</v>
      </c>
      <c r="E544" s="18">
        <v>-1.136590821460004E-14</v>
      </c>
      <c r="F544" s="74"/>
      <c r="G544" s="74"/>
      <c r="H544" s="2"/>
      <c r="I544" s="13"/>
      <c r="K544" s="37"/>
    </row>
    <row r="545" spans="2:11" ht="14.25" customHeight="1">
      <c r="B545" s="2" t="s">
        <v>21</v>
      </c>
      <c r="C545" s="2" t="s">
        <v>350</v>
      </c>
      <c r="D545" s="2" t="s">
        <v>3</v>
      </c>
      <c r="E545" s="18">
        <v>6.886000000000005</v>
      </c>
      <c r="F545" s="74"/>
      <c r="G545" s="74"/>
      <c r="H545" s="2"/>
      <c r="I545" s="13"/>
      <c r="K545" s="37"/>
    </row>
    <row r="546" spans="2:79" ht="14.25" customHeight="1">
      <c r="B546" s="2">
        <v>20</v>
      </c>
      <c r="C546" s="2" t="s">
        <v>29</v>
      </c>
      <c r="D546" s="2" t="s">
        <v>3</v>
      </c>
      <c r="E546" s="18">
        <v>19.912000000000003</v>
      </c>
      <c r="F546" s="74"/>
      <c r="G546" s="74"/>
      <c r="H546" s="2"/>
      <c r="I546" s="13"/>
      <c r="K546" s="37"/>
      <c r="CA546" s="30">
        <f>5.539-0.5+0.077+1.76+4.51+4.52+9.808-0.938-0.476-0.478-5.017-0.53-2.38-2.728+3.15+4.58+2.7-4.52-0.465+3.64+2.23+3.6-0.932-0.46-0.93-0.446-0.914+5.547-0.455-0.382-0.94+0.072-0.454-0.91-0.84-2.31-0.91-0.46-1.836-0.895-2.722-0.895-0.465+1.99-0.89-0.458+7.87-0.464-0.92-0.446+0.016-0.38-0.08-3.74-4.13-0.446+2.48-3.735-3.357-0.474-0.125-1.99-0.4-1.335-0.48-0.9-2.646+0.186-0.691+9.501-7.051+19.499-2.963-1.965+1.35+4.51+4.57-0.49-1.35+5.99-1.47-0.49-4.57-2.851-3.443-1.414+0.005-1.985-4.51-2.49-3.1-0.855-1.294-0.338-1.478-0.426+0.023-0.5+3.86+4.29-0.48-0.485+0.07+1.64+4.32+2.14+19.465-2.935-0.42-4.29-0.965-0.995-1.925-0.425-3.02+1.648-0.435-2.14-0.49+3.15+4.5+3.15-1.44-2.69-10.255+0.487-1.795-0.975+0.505+2.33-0.95-1.64-0.995-2.705-2.26+0.055+19.988-0.975-0.02-0.505-0.46-0.9-0.4+0.01-0.505-0.518-0.508+0.018-4.5-1.55+0.836-2.995+23.22+5.205-0.465-0.398-0.996-0.396+10.334-0.468-0.49-2.952-0.478-4.38+0.93-1.994-0.5-0.518-0.937+0.455-1.036-0.455-0.47-1.36-1.455-1.52-0.465-5.836+1.305</f>
        <v>28.21099999999997</v>
      </c>
    </row>
    <row r="547" spans="2:11" ht="14.25" customHeight="1">
      <c r="B547" s="101">
        <v>20</v>
      </c>
      <c r="C547" s="100" t="s">
        <v>29</v>
      </c>
      <c r="D547" s="100" t="s">
        <v>3</v>
      </c>
      <c r="E547" s="99">
        <v>0.417</v>
      </c>
      <c r="F547" s="98"/>
      <c r="G547" s="98"/>
      <c r="H547" s="100"/>
      <c r="I547" s="13"/>
      <c r="K547" s="37"/>
    </row>
    <row r="548" spans="2:11" ht="14.25" customHeight="1">
      <c r="B548" s="101">
        <v>20</v>
      </c>
      <c r="C548" s="100" t="s">
        <v>29</v>
      </c>
      <c r="D548" s="100" t="s">
        <v>3</v>
      </c>
      <c r="E548" s="99">
        <v>2.24</v>
      </c>
      <c r="F548" s="98"/>
      <c r="G548" s="98"/>
      <c r="H548" s="100"/>
      <c r="I548" s="13"/>
      <c r="K548" s="37"/>
    </row>
    <row r="549" spans="2:11" ht="14.25" customHeight="1">
      <c r="B549" s="101">
        <v>20</v>
      </c>
      <c r="C549" s="100" t="s">
        <v>29</v>
      </c>
      <c r="D549" s="100" t="s">
        <v>3</v>
      </c>
      <c r="E549" s="99">
        <v>1.2749999999999977</v>
      </c>
      <c r="F549" s="98"/>
      <c r="G549" s="98"/>
      <c r="H549" s="106"/>
      <c r="I549" s="13"/>
      <c r="K549" s="37"/>
    </row>
    <row r="550" spans="2:15" ht="14.25" customHeight="1">
      <c r="B550" s="2" t="s">
        <v>21</v>
      </c>
      <c r="C550" s="2" t="s">
        <v>29</v>
      </c>
      <c r="D550" s="2" t="s">
        <v>3</v>
      </c>
      <c r="E550" s="18">
        <v>13.360600000000026</v>
      </c>
      <c r="F550" s="74"/>
      <c r="G550" s="74"/>
      <c r="H550" s="26"/>
      <c r="I550" s="21"/>
      <c r="J550" s="21"/>
      <c r="K550" s="21"/>
      <c r="L550" s="22"/>
      <c r="M550" s="128"/>
      <c r="N550" s="129"/>
      <c r="O550" s="130" t="s">
        <v>829</v>
      </c>
    </row>
    <row r="551" spans="2:15" ht="14.25" customHeight="1">
      <c r="B551" s="2" t="s">
        <v>21</v>
      </c>
      <c r="C551" s="2" t="s">
        <v>29</v>
      </c>
      <c r="D551" s="2" t="s">
        <v>3</v>
      </c>
      <c r="E551" s="18">
        <v>1.458</v>
      </c>
      <c r="F551" s="119"/>
      <c r="G551" s="74"/>
      <c r="H551" s="86"/>
      <c r="I551" s="21"/>
      <c r="J551" s="21"/>
      <c r="K551" s="21"/>
      <c r="L551" s="22"/>
      <c r="M551" s="128"/>
      <c r="N551" s="129"/>
      <c r="O551" s="129"/>
    </row>
    <row r="552" spans="2:11" ht="14.25" customHeight="1">
      <c r="B552" s="104">
        <v>10</v>
      </c>
      <c r="C552" s="2" t="s">
        <v>356</v>
      </c>
      <c r="D552" s="2" t="s">
        <v>3</v>
      </c>
      <c r="E552" s="18">
        <v>0.16000000000000042</v>
      </c>
      <c r="F552" s="74"/>
      <c r="G552" s="74"/>
      <c r="H552" s="86"/>
      <c r="I552" s="24"/>
      <c r="K552" s="37"/>
    </row>
    <row r="553" spans="2:11" ht="14.25" customHeight="1">
      <c r="B553" s="2">
        <v>20</v>
      </c>
      <c r="C553" s="2" t="s">
        <v>356</v>
      </c>
      <c r="D553" s="2" t="s">
        <v>3</v>
      </c>
      <c r="E553" s="18">
        <v>0</v>
      </c>
      <c r="F553" s="74"/>
      <c r="G553" s="74"/>
      <c r="H553" s="2"/>
      <c r="I553" s="13"/>
      <c r="K553" s="37"/>
    </row>
    <row r="554" spans="2:11" ht="14.25" customHeight="1">
      <c r="B554" s="2" t="s">
        <v>21</v>
      </c>
      <c r="C554" s="2" t="s">
        <v>356</v>
      </c>
      <c r="D554" s="2" t="s">
        <v>3</v>
      </c>
      <c r="E554" s="18">
        <v>0.45499999999999785</v>
      </c>
      <c r="F554" s="74"/>
      <c r="G554" s="74"/>
      <c r="H554" s="2"/>
      <c r="I554" s="13"/>
      <c r="K554" s="37"/>
    </row>
    <row r="555" spans="2:11" ht="14.25" customHeight="1">
      <c r="B555" s="2">
        <v>20</v>
      </c>
      <c r="C555" s="2" t="s">
        <v>30</v>
      </c>
      <c r="D555" s="2" t="s">
        <v>3</v>
      </c>
      <c r="E555" s="18">
        <v>1.3070000000000028</v>
      </c>
      <c r="F555" s="74"/>
      <c r="G555" s="74"/>
      <c r="H555" s="2"/>
      <c r="I555" s="13"/>
      <c r="K555" s="37"/>
    </row>
    <row r="556" spans="1:11" ht="14.25" customHeight="1">
      <c r="A556" s="4"/>
      <c r="B556" s="2" t="s">
        <v>21</v>
      </c>
      <c r="C556" s="2" t="s">
        <v>30</v>
      </c>
      <c r="D556" s="2" t="s">
        <v>3</v>
      </c>
      <c r="E556" s="18">
        <v>1.3200000000000018</v>
      </c>
      <c r="F556" s="74"/>
      <c r="G556" s="74"/>
      <c r="H556" s="2"/>
      <c r="I556" s="13"/>
      <c r="K556" s="37"/>
    </row>
    <row r="557" spans="2:11" ht="14.25" customHeight="1">
      <c r="B557" s="2">
        <v>20</v>
      </c>
      <c r="C557" s="2" t="s">
        <v>447</v>
      </c>
      <c r="D557" s="2" t="s">
        <v>3</v>
      </c>
      <c r="E557" s="18">
        <v>0</v>
      </c>
      <c r="F557" s="74"/>
      <c r="G557" s="74"/>
      <c r="H557" s="86"/>
      <c r="I557" s="24"/>
      <c r="K557" s="37"/>
    </row>
    <row r="558" spans="1:11" ht="14.25" customHeight="1">
      <c r="A558" s="4"/>
      <c r="B558" s="2">
        <v>20</v>
      </c>
      <c r="C558" s="2" t="s">
        <v>80</v>
      </c>
      <c r="D558" s="2" t="s">
        <v>3</v>
      </c>
      <c r="E558" s="18">
        <v>2.272999999999998</v>
      </c>
      <c r="F558" s="74"/>
      <c r="G558" s="74"/>
      <c r="H558" s="2"/>
      <c r="I558" s="13"/>
      <c r="K558" s="37"/>
    </row>
    <row r="559" spans="1:11" ht="14.25" customHeight="1">
      <c r="A559" s="4"/>
      <c r="B559" s="2" t="s">
        <v>21</v>
      </c>
      <c r="C559" s="2" t="s">
        <v>80</v>
      </c>
      <c r="D559" s="2" t="s">
        <v>3</v>
      </c>
      <c r="E559" s="18">
        <v>8.058000000000003</v>
      </c>
      <c r="F559" s="74"/>
      <c r="G559" s="74"/>
      <c r="H559" s="2"/>
      <c r="I559" s="55"/>
      <c r="K559" s="37"/>
    </row>
    <row r="560" spans="1:11" ht="14.25" customHeight="1">
      <c r="A560" s="4"/>
      <c r="B560" s="2">
        <v>20</v>
      </c>
      <c r="C560" s="2" t="s">
        <v>589</v>
      </c>
      <c r="D560" s="2" t="s">
        <v>3</v>
      </c>
      <c r="E560" s="18">
        <v>0</v>
      </c>
      <c r="F560" s="74"/>
      <c r="G560" s="74"/>
      <c r="H560" s="2"/>
      <c r="I560" s="13"/>
      <c r="K560" s="37"/>
    </row>
    <row r="561" spans="1:11" ht="14.25" customHeight="1">
      <c r="A561" s="4"/>
      <c r="B561" s="2">
        <v>20</v>
      </c>
      <c r="C561" s="2" t="s">
        <v>136</v>
      </c>
      <c r="D561" s="2" t="s">
        <v>3</v>
      </c>
      <c r="E561" s="18">
        <v>4.311999999999994</v>
      </c>
      <c r="F561" s="74"/>
      <c r="G561" s="74"/>
      <c r="H561" s="2"/>
      <c r="I561" s="55"/>
      <c r="K561" s="37"/>
    </row>
    <row r="562" spans="1:11" ht="14.25" customHeight="1">
      <c r="A562" s="4"/>
      <c r="B562" s="2" t="s">
        <v>21</v>
      </c>
      <c r="C562" s="2" t="s">
        <v>136</v>
      </c>
      <c r="D562" s="2" t="s">
        <v>3</v>
      </c>
      <c r="E562" s="18">
        <v>4.369000000000001</v>
      </c>
      <c r="F562" s="74"/>
      <c r="G562" s="74"/>
      <c r="H562" s="2"/>
      <c r="I562" s="55"/>
      <c r="K562" s="37"/>
    </row>
    <row r="563" spans="1:11" ht="14.25" customHeight="1">
      <c r="A563" s="4"/>
      <c r="B563" s="2">
        <v>20</v>
      </c>
      <c r="C563" s="2" t="s">
        <v>220</v>
      </c>
      <c r="D563" s="2" t="s">
        <v>3</v>
      </c>
      <c r="E563" s="18">
        <v>28.474</v>
      </c>
      <c r="F563" s="74"/>
      <c r="G563" s="74"/>
      <c r="H563" s="2"/>
      <c r="I563" s="55"/>
      <c r="K563" s="37"/>
    </row>
    <row r="564" spans="1:11" ht="14.25" customHeight="1">
      <c r="A564" s="4"/>
      <c r="B564" s="2" t="s">
        <v>21</v>
      </c>
      <c r="C564" s="2" t="s">
        <v>220</v>
      </c>
      <c r="D564" s="2" t="s">
        <v>3</v>
      </c>
      <c r="E564" s="18">
        <v>5.468999999999994</v>
      </c>
      <c r="F564" s="74"/>
      <c r="G564" s="74"/>
      <c r="H564" s="2"/>
      <c r="I564" s="55"/>
      <c r="K564" s="37"/>
    </row>
    <row r="565" spans="2:15" ht="12.75" customHeight="1">
      <c r="B565" s="109" t="s">
        <v>565</v>
      </c>
      <c r="C565" s="2" t="s">
        <v>220</v>
      </c>
      <c r="D565" s="26" t="s">
        <v>3</v>
      </c>
      <c r="E565" s="2">
        <v>3.461</v>
      </c>
      <c r="F565" s="119"/>
      <c r="G565" s="86"/>
      <c r="H565" s="86"/>
      <c r="I565" s="134"/>
      <c r="J565" s="21"/>
      <c r="K565" s="13"/>
      <c r="L565" s="21"/>
      <c r="M565" s="128"/>
      <c r="N565" s="129"/>
      <c r="O565" s="129"/>
    </row>
    <row r="566" spans="1:11" ht="14.25" customHeight="1">
      <c r="A566" s="4"/>
      <c r="B566" s="2">
        <v>20</v>
      </c>
      <c r="C566" s="2" t="s">
        <v>487</v>
      </c>
      <c r="D566" s="2" t="s">
        <v>3</v>
      </c>
      <c r="E566" s="18">
        <v>-3.8719027983802334E-15</v>
      </c>
      <c r="F566" s="74"/>
      <c r="G566" s="74"/>
      <c r="H566" s="2"/>
      <c r="I566" s="55"/>
      <c r="K566" s="37"/>
    </row>
    <row r="567" spans="1:11" ht="14.25" customHeight="1">
      <c r="A567" s="4"/>
      <c r="B567" s="2" t="s">
        <v>21</v>
      </c>
      <c r="C567" s="2" t="s">
        <v>487</v>
      </c>
      <c r="D567" s="2" t="s">
        <v>3</v>
      </c>
      <c r="E567" s="18">
        <v>3.343000000000007</v>
      </c>
      <c r="F567" s="74"/>
      <c r="G567" s="74"/>
      <c r="H567" s="2"/>
      <c r="I567" s="55"/>
      <c r="K567" s="37"/>
    </row>
    <row r="568" spans="1:11" ht="14.25" customHeight="1">
      <c r="A568" s="4"/>
      <c r="B568" s="2">
        <v>20</v>
      </c>
      <c r="C568" s="2" t="s">
        <v>131</v>
      </c>
      <c r="D568" s="2" t="s">
        <v>3</v>
      </c>
      <c r="E568" s="18">
        <v>8.825000000000006</v>
      </c>
      <c r="F568" s="74"/>
      <c r="G568" s="74"/>
      <c r="H568" s="2"/>
      <c r="I568" s="55"/>
      <c r="K568" s="37"/>
    </row>
    <row r="569" spans="1:11" ht="14.25" customHeight="1">
      <c r="A569" s="4"/>
      <c r="B569" s="2" t="s">
        <v>21</v>
      </c>
      <c r="C569" s="2" t="s">
        <v>131</v>
      </c>
      <c r="D569" s="2" t="s">
        <v>3</v>
      </c>
      <c r="E569" s="18">
        <v>12.148</v>
      </c>
      <c r="F569" s="74"/>
      <c r="G569" s="74"/>
      <c r="H569" s="2"/>
      <c r="I569" s="55"/>
      <c r="K569" s="37"/>
    </row>
    <row r="570" spans="1:11" ht="14.25" customHeight="1">
      <c r="A570" s="4"/>
      <c r="B570" s="2">
        <v>20</v>
      </c>
      <c r="C570" s="2" t="s">
        <v>851</v>
      </c>
      <c r="D570" s="2" t="s">
        <v>3</v>
      </c>
      <c r="E570" s="18">
        <v>1.68</v>
      </c>
      <c r="F570" s="74"/>
      <c r="G570" s="74"/>
      <c r="H570" s="2"/>
      <c r="I570" s="55"/>
      <c r="K570" s="37"/>
    </row>
    <row r="571" spans="1:11" ht="14.25" customHeight="1">
      <c r="A571" s="4"/>
      <c r="B571" s="2">
        <v>20</v>
      </c>
      <c r="C571" s="2" t="s">
        <v>856</v>
      </c>
      <c r="D571" s="2" t="s">
        <v>3</v>
      </c>
      <c r="E571" s="18">
        <v>0.68</v>
      </c>
      <c r="F571" s="74"/>
      <c r="G571" s="74"/>
      <c r="H571" s="2"/>
      <c r="I571" s="55"/>
      <c r="K571" s="37"/>
    </row>
    <row r="572" spans="1:11" ht="14.25" customHeight="1">
      <c r="A572" s="4"/>
      <c r="B572" s="2">
        <v>20</v>
      </c>
      <c r="C572" s="2" t="s">
        <v>253</v>
      </c>
      <c r="D572" s="2" t="s">
        <v>3</v>
      </c>
      <c r="E572" s="18">
        <v>9.915000000000006</v>
      </c>
      <c r="F572" s="74"/>
      <c r="G572" s="74"/>
      <c r="H572" s="2"/>
      <c r="I572" s="55"/>
      <c r="K572" s="37"/>
    </row>
    <row r="573" spans="1:11" ht="14.25" customHeight="1">
      <c r="A573" s="4"/>
      <c r="B573" s="2" t="s">
        <v>21</v>
      </c>
      <c r="C573" s="2" t="s">
        <v>253</v>
      </c>
      <c r="D573" s="2" t="s">
        <v>3</v>
      </c>
      <c r="E573" s="18">
        <v>17.159999999999997</v>
      </c>
      <c r="F573" s="74"/>
      <c r="G573" s="74"/>
      <c r="H573" s="2"/>
      <c r="I573" s="55"/>
      <c r="K573" s="37"/>
    </row>
    <row r="574" spans="1:11" ht="14.25" customHeight="1">
      <c r="A574" s="4"/>
      <c r="B574" s="2">
        <v>20</v>
      </c>
      <c r="C574" s="2" t="s">
        <v>594</v>
      </c>
      <c r="D574" s="2" t="s">
        <v>3</v>
      </c>
      <c r="E574" s="18">
        <v>0.9719999999999986</v>
      </c>
      <c r="F574" s="74"/>
      <c r="G574" s="74"/>
      <c r="H574" s="2"/>
      <c r="I574" s="55"/>
      <c r="K574" s="37"/>
    </row>
    <row r="575" spans="1:11" ht="14.25" customHeight="1">
      <c r="A575" s="4"/>
      <c r="B575" s="2">
        <v>20</v>
      </c>
      <c r="C575" s="2" t="s">
        <v>425</v>
      </c>
      <c r="D575" s="2" t="s">
        <v>3</v>
      </c>
      <c r="E575" s="18">
        <v>-4.484260185400046E-16</v>
      </c>
      <c r="F575" s="74"/>
      <c r="G575" s="74"/>
      <c r="H575" s="2"/>
      <c r="I575" s="55"/>
      <c r="K575" s="37"/>
    </row>
    <row r="576" spans="1:11" ht="14.25" customHeight="1">
      <c r="A576" s="4"/>
      <c r="B576" s="2">
        <v>20</v>
      </c>
      <c r="C576" s="2" t="s">
        <v>384</v>
      </c>
      <c r="D576" s="2" t="s">
        <v>3</v>
      </c>
      <c r="E576" s="18">
        <v>4.442</v>
      </c>
      <c r="F576" s="74"/>
      <c r="G576" s="74"/>
      <c r="H576" s="2"/>
      <c r="I576" s="55"/>
      <c r="K576" s="37"/>
    </row>
    <row r="577" spans="1:11" ht="14.25" customHeight="1">
      <c r="A577" s="4"/>
      <c r="B577" s="2">
        <v>20</v>
      </c>
      <c r="C577" s="2" t="s">
        <v>603</v>
      </c>
      <c r="D577" s="2" t="s">
        <v>3</v>
      </c>
      <c r="E577" s="18">
        <v>0</v>
      </c>
      <c r="F577" s="74"/>
      <c r="G577" s="74"/>
      <c r="H577" s="2"/>
      <c r="I577" s="55"/>
      <c r="K577" s="37"/>
    </row>
    <row r="578" spans="1:11" ht="14.25" customHeight="1">
      <c r="A578" s="4"/>
      <c r="B578" s="2">
        <v>20</v>
      </c>
      <c r="C578" s="2" t="s">
        <v>322</v>
      </c>
      <c r="D578" s="2" t="s">
        <v>3</v>
      </c>
      <c r="E578" s="18">
        <v>-3.049643870767227E-15</v>
      </c>
      <c r="F578" s="74"/>
      <c r="G578" s="74"/>
      <c r="H578" s="2"/>
      <c r="I578" s="55"/>
      <c r="K578" s="37"/>
    </row>
    <row r="579" spans="1:11" ht="14.25" customHeight="1">
      <c r="A579" s="4"/>
      <c r="B579" s="2" t="s">
        <v>21</v>
      </c>
      <c r="C579" s="2" t="s">
        <v>322</v>
      </c>
      <c r="D579" s="2" t="s">
        <v>3</v>
      </c>
      <c r="E579" s="18">
        <v>-2.3071822230491534E-16</v>
      </c>
      <c r="F579" s="74"/>
      <c r="G579" s="74"/>
      <c r="H579" s="2"/>
      <c r="I579" s="55"/>
      <c r="K579" s="37"/>
    </row>
    <row r="580" spans="1:11" ht="14.25" customHeight="1">
      <c r="A580" s="4"/>
      <c r="B580" s="2">
        <v>20</v>
      </c>
      <c r="C580" s="2" t="s">
        <v>549</v>
      </c>
      <c r="D580" s="2" t="s">
        <v>3</v>
      </c>
      <c r="E580" s="18">
        <v>0</v>
      </c>
      <c r="F580" s="74"/>
      <c r="G580" s="74"/>
      <c r="H580" s="2"/>
      <c r="I580" s="55"/>
      <c r="K580" s="37"/>
    </row>
    <row r="581" spans="1:11" ht="14.25" customHeight="1">
      <c r="A581" s="4"/>
      <c r="B581" s="2">
        <v>20</v>
      </c>
      <c r="C581" s="2" t="s">
        <v>491</v>
      </c>
      <c r="D581" s="2" t="s">
        <v>3</v>
      </c>
      <c r="E581" s="18">
        <v>12.93</v>
      </c>
      <c r="F581" s="74"/>
      <c r="G581" s="74"/>
      <c r="H581" s="2"/>
      <c r="I581" s="55"/>
      <c r="K581" s="37"/>
    </row>
    <row r="582" spans="1:11" ht="14.25" customHeight="1">
      <c r="A582" s="4"/>
      <c r="B582" s="2" t="s">
        <v>21</v>
      </c>
      <c r="C582" s="2" t="s">
        <v>491</v>
      </c>
      <c r="D582" s="2" t="s">
        <v>3</v>
      </c>
      <c r="E582" s="18">
        <v>0</v>
      </c>
      <c r="F582" s="74"/>
      <c r="G582" s="74"/>
      <c r="H582" s="2"/>
      <c r="I582" s="55"/>
      <c r="K582" s="37"/>
    </row>
    <row r="583" spans="1:11" ht="14.25" customHeight="1">
      <c r="A583" s="4"/>
      <c r="B583" s="2">
        <v>20</v>
      </c>
      <c r="C583" s="2" t="s">
        <v>687</v>
      </c>
      <c r="D583" s="2" t="s">
        <v>3</v>
      </c>
      <c r="E583" s="18">
        <v>0</v>
      </c>
      <c r="F583" s="74"/>
      <c r="G583" s="74"/>
      <c r="H583" s="2"/>
      <c r="I583" s="55"/>
      <c r="K583" s="37"/>
    </row>
    <row r="584" spans="1:11" ht="14.25" customHeight="1">
      <c r="A584" s="4"/>
      <c r="B584" s="2">
        <v>20</v>
      </c>
      <c r="C584" s="2" t="s">
        <v>688</v>
      </c>
      <c r="D584" s="2" t="s">
        <v>3</v>
      </c>
      <c r="E584" s="18">
        <v>0</v>
      </c>
      <c r="F584" s="74"/>
      <c r="G584" s="74"/>
      <c r="H584" s="2"/>
      <c r="I584" s="55"/>
      <c r="K584" s="37"/>
    </row>
    <row r="585" spans="1:11" ht="14.25" customHeight="1">
      <c r="A585" s="4"/>
      <c r="B585" s="2" t="s">
        <v>21</v>
      </c>
      <c r="C585" s="2" t="s">
        <v>689</v>
      </c>
      <c r="D585" s="2" t="s">
        <v>3</v>
      </c>
      <c r="E585" s="18">
        <v>0</v>
      </c>
      <c r="F585" s="74"/>
      <c r="G585" s="74"/>
      <c r="H585" s="2"/>
      <c r="I585" s="55"/>
      <c r="K585" s="37"/>
    </row>
    <row r="586" spans="1:11" ht="14.25" customHeight="1">
      <c r="A586" s="4"/>
      <c r="B586" s="2">
        <v>20</v>
      </c>
      <c r="C586" s="2" t="s">
        <v>531</v>
      </c>
      <c r="D586" s="2" t="s">
        <v>3</v>
      </c>
      <c r="E586" s="18">
        <v>4.5900783174346316E-15</v>
      </c>
      <c r="F586" s="74"/>
      <c r="G586" s="74"/>
      <c r="H586" s="2"/>
      <c r="I586" s="55"/>
      <c r="K586" s="37"/>
    </row>
    <row r="587" spans="1:11" ht="14.25" customHeight="1">
      <c r="A587" s="4"/>
      <c r="B587" s="2" t="s">
        <v>21</v>
      </c>
      <c r="C587" s="2" t="s">
        <v>531</v>
      </c>
      <c r="D587" s="2" t="s">
        <v>3</v>
      </c>
      <c r="E587" s="18">
        <v>7.745540320236444E-16</v>
      </c>
      <c r="F587" s="74"/>
      <c r="G587" s="74"/>
      <c r="H587" s="2"/>
      <c r="I587" s="55"/>
      <c r="K587" s="37"/>
    </row>
    <row r="588" spans="1:11" ht="14.25" customHeight="1">
      <c r="A588" s="4"/>
      <c r="B588" s="2">
        <v>20</v>
      </c>
      <c r="C588" s="2" t="s">
        <v>555</v>
      </c>
      <c r="D588" s="2" t="s">
        <v>3</v>
      </c>
      <c r="E588" s="18">
        <v>-3.4416913763379853E-15</v>
      </c>
      <c r="F588" s="74"/>
      <c r="G588" s="74"/>
      <c r="H588" s="2"/>
      <c r="I588" s="55"/>
      <c r="K588" s="37"/>
    </row>
    <row r="589" spans="1:11" ht="14.25" customHeight="1">
      <c r="A589" s="4"/>
      <c r="B589" s="2" t="s">
        <v>21</v>
      </c>
      <c r="C589" s="2" t="s">
        <v>555</v>
      </c>
      <c r="D589" s="2" t="s">
        <v>3</v>
      </c>
      <c r="E589" s="18">
        <v>-1.6028844918025698E-15</v>
      </c>
      <c r="F589" s="74"/>
      <c r="G589" s="74"/>
      <c r="H589" s="2"/>
      <c r="I589" s="55"/>
      <c r="K589" s="37"/>
    </row>
    <row r="590" spans="1:11" ht="14.25" customHeight="1">
      <c r="A590" s="4"/>
      <c r="B590" s="2">
        <v>20</v>
      </c>
      <c r="C590" s="2" t="s">
        <v>581</v>
      </c>
      <c r="D590" s="2" t="s">
        <v>3</v>
      </c>
      <c r="E590" s="18">
        <v>1.2975731600306517E-15</v>
      </c>
      <c r="F590" s="74"/>
      <c r="G590" s="74"/>
      <c r="H590" s="2"/>
      <c r="I590" s="55"/>
      <c r="K590" s="37"/>
    </row>
    <row r="591" spans="1:11" ht="14.25" customHeight="1">
      <c r="A591" s="4"/>
      <c r="B591" s="2" t="s">
        <v>21</v>
      </c>
      <c r="C591" s="2" t="s">
        <v>581</v>
      </c>
      <c r="D591" s="2" t="s">
        <v>3</v>
      </c>
      <c r="E591" s="18">
        <v>11.928999999999993</v>
      </c>
      <c r="F591" s="74"/>
      <c r="G591" s="74"/>
      <c r="H591" s="2"/>
      <c r="I591" s="55"/>
      <c r="K591" s="37"/>
    </row>
    <row r="592" spans="1:11" ht="14.25" customHeight="1">
      <c r="A592" s="4"/>
      <c r="B592" s="2">
        <v>20</v>
      </c>
      <c r="C592" s="2" t="s">
        <v>592</v>
      </c>
      <c r="D592" s="2" t="s">
        <v>3</v>
      </c>
      <c r="E592" s="18">
        <v>0</v>
      </c>
      <c r="F592" s="74"/>
      <c r="G592" s="74"/>
      <c r="H592" s="2"/>
      <c r="I592" s="55"/>
      <c r="K592" s="37"/>
    </row>
    <row r="593" spans="1:11" ht="14.25" customHeight="1">
      <c r="A593" s="4"/>
      <c r="B593" s="2" t="s">
        <v>21</v>
      </c>
      <c r="C593" s="2" t="s">
        <v>592</v>
      </c>
      <c r="D593" s="2" t="s">
        <v>3</v>
      </c>
      <c r="E593" s="18">
        <v>2.349999999999997</v>
      </c>
      <c r="F593" s="74"/>
      <c r="G593" s="74"/>
      <c r="H593" s="2"/>
      <c r="I593" s="55"/>
      <c r="K593" s="37"/>
    </row>
    <row r="594" spans="1:11" ht="14.25" customHeight="1">
      <c r="A594" s="4"/>
      <c r="B594" s="2">
        <v>20</v>
      </c>
      <c r="C594" s="2" t="s">
        <v>516</v>
      </c>
      <c r="D594" s="2" t="s">
        <v>3</v>
      </c>
      <c r="E594" s="18">
        <v>3.8520000000000003</v>
      </c>
      <c r="F594" s="74"/>
      <c r="G594" s="74"/>
      <c r="H594" s="2"/>
      <c r="I594" s="55"/>
      <c r="K594" s="37"/>
    </row>
    <row r="595" spans="1:11" ht="14.25" customHeight="1">
      <c r="A595" s="4"/>
      <c r="B595" s="2" t="s">
        <v>21</v>
      </c>
      <c r="C595" s="2" t="s">
        <v>516</v>
      </c>
      <c r="D595" s="2" t="s">
        <v>3</v>
      </c>
      <c r="E595" s="18">
        <v>-3.5735303605122226E-16</v>
      </c>
      <c r="F595" s="74"/>
      <c r="G595" s="74"/>
      <c r="H595" s="2"/>
      <c r="I595" s="55"/>
      <c r="K595" s="37"/>
    </row>
    <row r="596" spans="1:11" ht="14.25" customHeight="1">
      <c r="A596" s="4"/>
      <c r="B596" s="2">
        <v>20</v>
      </c>
      <c r="C596" s="2" t="s">
        <v>668</v>
      </c>
      <c r="D596" s="2" t="s">
        <v>3</v>
      </c>
      <c r="E596" s="18">
        <v>6.749999999999999</v>
      </c>
      <c r="F596" s="74"/>
      <c r="G596" s="74"/>
      <c r="H596" s="2"/>
      <c r="I596" s="55"/>
      <c r="K596" s="37"/>
    </row>
    <row r="597" spans="1:11" ht="14.25" customHeight="1">
      <c r="A597" s="4"/>
      <c r="B597" s="2" t="s">
        <v>21</v>
      </c>
      <c r="C597" s="2" t="s">
        <v>668</v>
      </c>
      <c r="D597" s="2" t="s">
        <v>3</v>
      </c>
      <c r="E597" s="18">
        <v>6.962000000000001</v>
      </c>
      <c r="F597" s="74"/>
      <c r="G597" s="74"/>
      <c r="H597" s="2"/>
      <c r="I597" s="55"/>
      <c r="K597" s="37"/>
    </row>
    <row r="598" spans="1:11" ht="14.25" customHeight="1">
      <c r="A598" s="4"/>
      <c r="B598" s="2">
        <v>20</v>
      </c>
      <c r="C598" s="2" t="s">
        <v>561</v>
      </c>
      <c r="D598" s="2" t="s">
        <v>3</v>
      </c>
      <c r="E598" s="18">
        <v>9.828000000000001</v>
      </c>
      <c r="F598" s="74"/>
      <c r="G598" s="74"/>
      <c r="H598" s="2"/>
      <c r="I598" s="55"/>
      <c r="K598" s="37"/>
    </row>
    <row r="599" spans="1:11" ht="14.25" customHeight="1">
      <c r="A599" s="4"/>
      <c r="B599" s="2" t="s">
        <v>21</v>
      </c>
      <c r="C599" s="2" t="s">
        <v>561</v>
      </c>
      <c r="D599" s="2" t="s">
        <v>3</v>
      </c>
      <c r="E599" s="18">
        <v>5.819999999999999</v>
      </c>
      <c r="F599" s="74"/>
      <c r="G599" s="74"/>
      <c r="H599" s="2"/>
      <c r="I599" s="55"/>
      <c r="K599" s="37"/>
    </row>
    <row r="600" spans="1:11" ht="14.25" customHeight="1">
      <c r="A600" s="4"/>
      <c r="B600" s="2">
        <v>20</v>
      </c>
      <c r="C600" s="2" t="s">
        <v>570</v>
      </c>
      <c r="D600" s="2" t="s">
        <v>3</v>
      </c>
      <c r="E600" s="18">
        <v>0.9719999999999998</v>
      </c>
      <c r="F600" s="74"/>
      <c r="G600" s="74"/>
      <c r="H600" s="2"/>
      <c r="I600" s="55"/>
      <c r="K600" s="37"/>
    </row>
    <row r="601" spans="1:11" ht="14.25" customHeight="1">
      <c r="A601" s="4"/>
      <c r="B601" s="2" t="s">
        <v>21</v>
      </c>
      <c r="C601" s="2" t="s">
        <v>570</v>
      </c>
      <c r="D601" s="2" t="s">
        <v>3</v>
      </c>
      <c r="E601" s="18">
        <v>4.512</v>
      </c>
      <c r="F601" s="74"/>
      <c r="G601" s="74"/>
      <c r="H601" s="2"/>
      <c r="I601" s="55"/>
      <c r="K601" s="37"/>
    </row>
    <row r="602" spans="1:11" ht="14.25" customHeight="1">
      <c r="A602" s="4"/>
      <c r="B602" s="2">
        <v>20</v>
      </c>
      <c r="C602" s="2" t="s">
        <v>556</v>
      </c>
      <c r="D602" s="2" t="s">
        <v>3</v>
      </c>
      <c r="E602" s="18">
        <v>1.4940000000000033</v>
      </c>
      <c r="F602" s="74"/>
      <c r="G602" s="74"/>
      <c r="H602" s="2"/>
      <c r="I602" s="55"/>
      <c r="K602" s="37"/>
    </row>
    <row r="603" spans="1:11" ht="14.25" customHeight="1">
      <c r="A603" s="4"/>
      <c r="B603" s="2" t="s">
        <v>21</v>
      </c>
      <c r="C603" s="2" t="s">
        <v>556</v>
      </c>
      <c r="D603" s="2" t="s">
        <v>3</v>
      </c>
      <c r="E603" s="18">
        <v>4.724000000000002</v>
      </c>
      <c r="F603" s="74"/>
      <c r="G603" s="74"/>
      <c r="H603" s="2"/>
      <c r="I603" s="55"/>
      <c r="K603" s="37"/>
    </row>
    <row r="604" spans="1:11" ht="14.25" customHeight="1">
      <c r="A604" s="4"/>
      <c r="B604" s="2">
        <v>20</v>
      </c>
      <c r="C604" s="2" t="s">
        <v>574</v>
      </c>
      <c r="D604" s="2" t="s">
        <v>3</v>
      </c>
      <c r="E604" s="18">
        <v>1.9984014443252818E-15</v>
      </c>
      <c r="F604" s="74"/>
      <c r="G604" s="74"/>
      <c r="H604" s="2"/>
      <c r="I604" s="55"/>
      <c r="K604" s="37"/>
    </row>
    <row r="605" spans="1:11" ht="14.25" customHeight="1">
      <c r="A605" s="4"/>
      <c r="B605" s="2" t="s">
        <v>21</v>
      </c>
      <c r="C605" s="2" t="s">
        <v>574</v>
      </c>
      <c r="D605" s="2" t="s">
        <v>3</v>
      </c>
      <c r="E605" s="18">
        <v>5.523000000000002</v>
      </c>
      <c r="F605" s="74"/>
      <c r="G605" s="74"/>
      <c r="H605" s="2"/>
      <c r="I605" s="55"/>
      <c r="K605" s="37"/>
    </row>
    <row r="606" spans="1:11" ht="14.25" customHeight="1">
      <c r="A606" s="4"/>
      <c r="B606" s="2">
        <v>20</v>
      </c>
      <c r="C606" s="2" t="s">
        <v>563</v>
      </c>
      <c r="D606" s="2" t="s">
        <v>3</v>
      </c>
      <c r="E606" s="18">
        <v>3.416000000000003</v>
      </c>
      <c r="F606" s="74"/>
      <c r="G606" s="74"/>
      <c r="H606" s="2"/>
      <c r="I606" s="55"/>
      <c r="K606" s="37"/>
    </row>
    <row r="607" spans="1:11" ht="14.25" customHeight="1">
      <c r="A607" s="4"/>
      <c r="B607" s="2" t="s">
        <v>21</v>
      </c>
      <c r="C607" s="2" t="s">
        <v>563</v>
      </c>
      <c r="D607" s="2" t="s">
        <v>3</v>
      </c>
      <c r="E607" s="18">
        <v>2.6922908347160046E-15</v>
      </c>
      <c r="F607" s="74"/>
      <c r="G607" s="74"/>
      <c r="H607" s="2"/>
      <c r="I607" s="55"/>
      <c r="K607" s="37"/>
    </row>
    <row r="608" spans="1:11" ht="14.25" customHeight="1">
      <c r="A608" s="4"/>
      <c r="B608" s="2">
        <v>20</v>
      </c>
      <c r="C608" s="2" t="s">
        <v>518</v>
      </c>
      <c r="D608" s="2" t="s">
        <v>3</v>
      </c>
      <c r="E608" s="18">
        <v>3.3960000000000017</v>
      </c>
      <c r="F608" s="74"/>
      <c r="G608" s="74"/>
      <c r="H608" s="2"/>
      <c r="I608" s="55"/>
      <c r="K608" s="37"/>
    </row>
    <row r="609" spans="1:11" ht="14.25" customHeight="1">
      <c r="A609" s="4"/>
      <c r="B609" s="2" t="s">
        <v>21</v>
      </c>
      <c r="C609" s="2" t="s">
        <v>518</v>
      </c>
      <c r="D609" s="2" t="s">
        <v>3</v>
      </c>
      <c r="E609" s="18">
        <v>6.487865800153259E-16</v>
      </c>
      <c r="F609" s="74"/>
      <c r="G609" s="74"/>
      <c r="H609" s="2"/>
      <c r="I609" s="55"/>
      <c r="K609" s="37"/>
    </row>
    <row r="610" spans="1:11" ht="14.25" customHeight="1">
      <c r="A610" s="4"/>
      <c r="B610" s="2">
        <v>20</v>
      </c>
      <c r="C610" s="2" t="s">
        <v>666</v>
      </c>
      <c r="D610" s="2" t="s">
        <v>3</v>
      </c>
      <c r="E610" s="18">
        <v>0</v>
      </c>
      <c r="F610" s="74"/>
      <c r="G610" s="74"/>
      <c r="H610" s="2"/>
      <c r="I610" s="55"/>
      <c r="K610" s="37"/>
    </row>
    <row r="611" spans="1:11" ht="14.25" customHeight="1">
      <c r="A611" s="4"/>
      <c r="B611" s="2">
        <v>20</v>
      </c>
      <c r="C611" s="2" t="s">
        <v>568</v>
      </c>
      <c r="D611" s="2" t="s">
        <v>3</v>
      </c>
      <c r="E611" s="18">
        <v>1.935999999999999</v>
      </c>
      <c r="F611" s="74"/>
      <c r="G611" s="74"/>
      <c r="H611" s="2"/>
      <c r="I611" s="55"/>
      <c r="K611" s="37"/>
    </row>
    <row r="612" spans="1:11" ht="14.25" customHeight="1">
      <c r="A612" s="4"/>
      <c r="B612" s="2" t="s">
        <v>21</v>
      </c>
      <c r="C612" s="2" t="s">
        <v>568</v>
      </c>
      <c r="D612" s="2" t="s">
        <v>3</v>
      </c>
      <c r="E612" s="18">
        <v>0</v>
      </c>
      <c r="F612" s="74"/>
      <c r="G612" s="74"/>
      <c r="H612" s="2"/>
      <c r="I612" s="55"/>
      <c r="K612" s="37"/>
    </row>
    <row r="613" spans="1:11" ht="14.25" customHeight="1">
      <c r="A613" s="4"/>
      <c r="B613" s="2">
        <v>20</v>
      </c>
      <c r="C613" s="2" t="s">
        <v>575</v>
      </c>
      <c r="D613" s="2" t="s">
        <v>3</v>
      </c>
      <c r="E613" s="18">
        <v>10.319999999999999</v>
      </c>
      <c r="F613" s="74"/>
      <c r="G613" s="74"/>
      <c r="H613" s="2"/>
      <c r="I613" s="55"/>
      <c r="K613" s="37"/>
    </row>
    <row r="614" spans="1:11" ht="14.25" customHeight="1">
      <c r="A614" s="4"/>
      <c r="B614" s="2" t="s">
        <v>21</v>
      </c>
      <c r="C614" s="2" t="s">
        <v>575</v>
      </c>
      <c r="D614" s="2" t="s">
        <v>3</v>
      </c>
      <c r="E614" s="18">
        <v>0</v>
      </c>
      <c r="F614" s="74"/>
      <c r="G614" s="74"/>
      <c r="H614" s="2"/>
      <c r="I614" s="55"/>
      <c r="K614" s="37"/>
    </row>
    <row r="615" spans="1:11" ht="14.25" customHeight="1">
      <c r="A615" s="4"/>
      <c r="B615" s="2">
        <v>20</v>
      </c>
      <c r="C615" s="2" t="s">
        <v>602</v>
      </c>
      <c r="D615" s="2" t="s">
        <v>3</v>
      </c>
      <c r="E615" s="18">
        <v>8.259999999999998</v>
      </c>
      <c r="F615" s="74"/>
      <c r="G615" s="74"/>
      <c r="H615" s="2"/>
      <c r="I615" s="55"/>
      <c r="K615" s="37"/>
    </row>
    <row r="616" spans="1:11" ht="14.25" customHeight="1">
      <c r="A616" s="4"/>
      <c r="B616" s="2" t="s">
        <v>21</v>
      </c>
      <c r="C616" s="2" t="s">
        <v>602</v>
      </c>
      <c r="D616" s="2" t="s">
        <v>3</v>
      </c>
      <c r="E616" s="18">
        <v>4.151999999999999</v>
      </c>
      <c r="F616" s="74"/>
      <c r="G616" s="74"/>
      <c r="H616" s="2"/>
      <c r="I616" s="55"/>
      <c r="K616" s="37"/>
    </row>
    <row r="617" spans="1:11" ht="14.25" customHeight="1">
      <c r="A617" s="4"/>
      <c r="B617" s="2">
        <v>20</v>
      </c>
      <c r="C617" s="2" t="s">
        <v>656</v>
      </c>
      <c r="D617" s="2" t="s">
        <v>3</v>
      </c>
      <c r="E617" s="18">
        <v>8.604228440844963E-16</v>
      </c>
      <c r="F617" s="74"/>
      <c r="G617" s="74"/>
      <c r="H617" s="2"/>
      <c r="I617" s="55"/>
      <c r="K617" s="37"/>
    </row>
    <row r="618" spans="1:11" ht="14.25" customHeight="1">
      <c r="A618" s="4"/>
      <c r="B618" s="2" t="s">
        <v>21</v>
      </c>
      <c r="C618" s="2" t="s">
        <v>656</v>
      </c>
      <c r="D618" s="2" t="s">
        <v>3</v>
      </c>
      <c r="E618" s="18">
        <v>9.159339953157541E-16</v>
      </c>
      <c r="F618" s="74"/>
      <c r="G618" s="74"/>
      <c r="H618" s="2"/>
      <c r="I618" s="55"/>
      <c r="K618" s="37"/>
    </row>
    <row r="619" spans="1:11" ht="14.25" customHeight="1">
      <c r="A619" s="4"/>
      <c r="B619" s="2">
        <v>20</v>
      </c>
      <c r="C619" s="2" t="s">
        <v>757</v>
      </c>
      <c r="D619" s="2" t="s">
        <v>3</v>
      </c>
      <c r="E619" s="18">
        <v>7.039999999999999</v>
      </c>
      <c r="F619" s="74"/>
      <c r="G619" s="74"/>
      <c r="H619" s="2"/>
      <c r="I619" s="55"/>
      <c r="K619" s="37"/>
    </row>
    <row r="620" spans="1:11" ht="14.25" customHeight="1">
      <c r="A620" s="4"/>
      <c r="B620" s="2">
        <v>20</v>
      </c>
      <c r="C620" s="2" t="s">
        <v>450</v>
      </c>
      <c r="D620" s="2" t="s">
        <v>3</v>
      </c>
      <c r="E620" s="18">
        <v>0.43800000000000006</v>
      </c>
      <c r="F620" s="74"/>
      <c r="G620" s="74"/>
      <c r="H620" s="2"/>
      <c r="I620" s="55"/>
      <c r="K620" s="37"/>
    </row>
    <row r="621" spans="1:11" ht="14.25" customHeight="1">
      <c r="A621" s="4"/>
      <c r="B621" s="2" t="s">
        <v>21</v>
      </c>
      <c r="C621" s="2" t="s">
        <v>450</v>
      </c>
      <c r="D621" s="2" t="s">
        <v>3</v>
      </c>
      <c r="E621" s="18">
        <v>3.066991105526995E-15</v>
      </c>
      <c r="F621" s="74"/>
      <c r="G621" s="74"/>
      <c r="H621" s="2"/>
      <c r="I621" s="55"/>
      <c r="K621" s="37"/>
    </row>
    <row r="622" spans="1:67" ht="14.25" customHeight="1">
      <c r="A622" s="4"/>
      <c r="B622" s="2">
        <v>20</v>
      </c>
      <c r="C622" s="2" t="s">
        <v>316</v>
      </c>
      <c r="D622" s="2" t="s">
        <v>3</v>
      </c>
      <c r="E622" s="18">
        <v>-6.050715484207103E-15</v>
      </c>
      <c r="F622" s="74"/>
      <c r="G622" s="74"/>
      <c r="H622" s="2"/>
      <c r="I622" s="55"/>
      <c r="K622" s="37"/>
      <c r="BO622" s="30">
        <f>31.727-5.602-1.79-0.6-1.224-0.578-0.109-0.422-3.43-1.183-0.556-6.514-1.757-3.051-4.993+0.082+30.161-0.632-0.622-5.31-2.484+4.786-7.964-3.609-0.53-4.348-0.628-3.062-0.625+1.205+10.061-0.512-1.811-7.469-0.546-3.723-0.099-1.205-0.574+8.547-1.218+0.062-0.522-1.963-0.552-1.165+19.67+3.412+0.592+6.429-0.539-19.67-1.605-1.122-0.584-1.126+8.849+1.159-0.578-2.223-1.17-0.57-6.048-1.159-2.863-0.54-0.595-0.59-1.174-0.054-0.053-0.037-1.149+3.558+2.305+3.768+0.544-1.86-0.595+10.273-0.61+1.17-1.17+4.807-1.733-3.02-3.602-0.49-0.436-3.36-0.635+5.087-0.642-0.505+9.466-0.64-4.577+14.883-1.215+4.817-0.602-0.527-2.37-0.6-1.195-0.615-1.845-2.92-1.85-9.948-3.671-1.22-0.63-0.42-0.195-0.619-0.866-0.582-3.089-0.544-0.061-0.003-1.24-0.045+0.005+0.013+4.003+9.753+1.237-1.85-0.26-2.382+9.87+7.04-4.92-3.553-3.681-7.04+4.93-1.86+0.02+4.156+2.437+2.92-1.237-1.22-3.68-2.437-1.728-0.617-4.156-1.192-3.11+1.205+1.815+12.563-2.448-2.433-1.208+0.52+0.28-1.155-0.45-1.25-0.52-0.28-0.66-7.714+0.032+0.575+5.468+0.592+1.168+1.768-1.768-1.168-0.592-3.004+1.87-0.616</f>
        <v>4.293000000000006</v>
      </c>
    </row>
    <row r="623" spans="1:11" ht="14.25" customHeight="1">
      <c r="A623" s="4"/>
      <c r="B623" s="2">
        <v>20</v>
      </c>
      <c r="C623" s="2" t="s">
        <v>316</v>
      </c>
      <c r="D623" s="2" t="s">
        <v>3</v>
      </c>
      <c r="E623" s="18">
        <v>7.04</v>
      </c>
      <c r="F623" s="74"/>
      <c r="G623" s="74"/>
      <c r="H623" s="79"/>
      <c r="I623" s="56"/>
      <c r="K623" s="37"/>
    </row>
    <row r="624" spans="1:11" ht="14.25" customHeight="1">
      <c r="A624" s="4"/>
      <c r="B624" s="2" t="s">
        <v>21</v>
      </c>
      <c r="C624" s="2" t="s">
        <v>316</v>
      </c>
      <c r="D624" s="2" t="s">
        <v>3</v>
      </c>
      <c r="E624" s="18">
        <v>-1.9984014443252818E-15</v>
      </c>
      <c r="F624" s="74"/>
      <c r="G624" s="74"/>
      <c r="H624" s="2"/>
      <c r="I624" s="55"/>
      <c r="K624" s="37"/>
    </row>
    <row r="625" spans="1:11" ht="14.25" customHeight="1">
      <c r="A625" s="4"/>
      <c r="B625" s="2">
        <v>20</v>
      </c>
      <c r="C625" s="2" t="s">
        <v>380</v>
      </c>
      <c r="D625" s="2" t="s">
        <v>3</v>
      </c>
      <c r="E625" s="18">
        <v>8.622000000000002</v>
      </c>
      <c r="F625" s="74"/>
      <c r="G625" s="74"/>
      <c r="H625" s="2"/>
      <c r="I625" s="55"/>
      <c r="K625" s="37"/>
    </row>
    <row r="626" spans="1:11" ht="14.25" customHeight="1">
      <c r="A626" s="4"/>
      <c r="B626" s="2" t="s">
        <v>21</v>
      </c>
      <c r="C626" s="2" t="s">
        <v>380</v>
      </c>
      <c r="D626" s="2" t="s">
        <v>3</v>
      </c>
      <c r="E626" s="18">
        <v>0.49000000000000077</v>
      </c>
      <c r="F626" s="74"/>
      <c r="G626" s="74"/>
      <c r="H626" s="2"/>
      <c r="I626" s="55"/>
      <c r="K626" s="37"/>
    </row>
    <row r="627" spans="1:11" ht="14.25" customHeight="1">
      <c r="A627" s="4"/>
      <c r="B627" s="2">
        <v>20</v>
      </c>
      <c r="C627" s="2" t="s">
        <v>304</v>
      </c>
      <c r="D627" s="2" t="s">
        <v>3</v>
      </c>
      <c r="E627" s="18">
        <v>-4.232725281383409E-15</v>
      </c>
      <c r="F627" s="74"/>
      <c r="G627" s="74"/>
      <c r="H627" s="2"/>
      <c r="I627" s="55"/>
      <c r="K627" s="37"/>
    </row>
    <row r="628" spans="1:11" ht="14.25" customHeight="1">
      <c r="A628" s="4"/>
      <c r="B628" s="2" t="s">
        <v>21</v>
      </c>
      <c r="C628" s="2" t="s">
        <v>304</v>
      </c>
      <c r="D628" s="2" t="s">
        <v>3</v>
      </c>
      <c r="E628" s="18">
        <v>10.508999999999997</v>
      </c>
      <c r="F628" s="74"/>
      <c r="G628" s="74"/>
      <c r="H628" s="2"/>
      <c r="I628" s="55"/>
      <c r="K628" s="37"/>
    </row>
    <row r="629" spans="1:11" ht="14.25" customHeight="1">
      <c r="A629" s="4"/>
      <c r="B629" s="2">
        <v>20</v>
      </c>
      <c r="C629" s="2" t="s">
        <v>327</v>
      </c>
      <c r="D629" s="2" t="s">
        <v>3</v>
      </c>
      <c r="E629" s="18">
        <v>0</v>
      </c>
      <c r="F629" s="74"/>
      <c r="G629" s="74"/>
      <c r="H629" s="2"/>
      <c r="I629" s="55"/>
      <c r="K629" s="37"/>
    </row>
    <row r="630" spans="1:11" ht="14.25" customHeight="1">
      <c r="A630" s="4"/>
      <c r="B630" s="2" t="s">
        <v>21</v>
      </c>
      <c r="C630" s="2" t="s">
        <v>327</v>
      </c>
      <c r="D630" s="2" t="s">
        <v>3</v>
      </c>
      <c r="E630" s="18">
        <v>2.220446049250313E-15</v>
      </c>
      <c r="F630" s="74"/>
      <c r="G630" s="74"/>
      <c r="H630" s="2"/>
      <c r="I630" s="55"/>
      <c r="K630" s="37"/>
    </row>
    <row r="631" spans="1:11" ht="14.25" customHeight="1">
      <c r="A631" s="4"/>
      <c r="B631" s="2">
        <v>20</v>
      </c>
      <c r="C631" s="2" t="s">
        <v>463</v>
      </c>
      <c r="D631" s="2" t="s">
        <v>3</v>
      </c>
      <c r="E631" s="18">
        <v>-6.245004513516506E-16</v>
      </c>
      <c r="F631" s="74"/>
      <c r="G631" s="74"/>
      <c r="H631" s="2"/>
      <c r="I631" s="55"/>
      <c r="K631" s="37"/>
    </row>
    <row r="632" spans="1:11" ht="14.25" customHeight="1">
      <c r="A632" s="4"/>
      <c r="B632" s="2" t="s">
        <v>21</v>
      </c>
      <c r="C632" s="2" t="s">
        <v>463</v>
      </c>
      <c r="D632" s="2" t="s">
        <v>3</v>
      </c>
      <c r="E632" s="18">
        <v>-5.724587470723463E-16</v>
      </c>
      <c r="F632" s="74"/>
      <c r="G632" s="74"/>
      <c r="H632" s="2"/>
      <c r="I632" s="55"/>
      <c r="K632" s="37"/>
    </row>
    <row r="633" spans="1:11" ht="14.25" customHeight="1">
      <c r="A633" s="4"/>
      <c r="B633" s="2">
        <v>20</v>
      </c>
      <c r="C633" s="2" t="s">
        <v>497</v>
      </c>
      <c r="D633" s="2" t="s">
        <v>3</v>
      </c>
      <c r="E633" s="18">
        <v>5.023999999999998</v>
      </c>
      <c r="F633" s="74"/>
      <c r="G633" s="74"/>
      <c r="H633" s="2"/>
      <c r="I633" s="55"/>
      <c r="K633" s="37"/>
    </row>
    <row r="634" spans="1:11" ht="14.25" customHeight="1">
      <c r="A634" s="4"/>
      <c r="B634" s="2" t="s">
        <v>21</v>
      </c>
      <c r="C634" s="2" t="s">
        <v>497</v>
      </c>
      <c r="D634" s="2" t="s">
        <v>3</v>
      </c>
      <c r="E634" s="18">
        <v>2.4303475898435067E-15</v>
      </c>
      <c r="F634" s="74"/>
      <c r="G634" s="74"/>
      <c r="H634" s="2"/>
      <c r="I634" s="55"/>
      <c r="K634" s="37"/>
    </row>
    <row r="635" spans="1:11" ht="14.25" customHeight="1">
      <c r="A635" s="4"/>
      <c r="B635" s="2">
        <v>20</v>
      </c>
      <c r="C635" s="2" t="s">
        <v>527</v>
      </c>
      <c r="D635" s="2" t="s">
        <v>3</v>
      </c>
      <c r="E635" s="18">
        <v>2.220446049250313E-15</v>
      </c>
      <c r="F635" s="74"/>
      <c r="G635" s="74"/>
      <c r="H635" s="2"/>
      <c r="I635" s="55"/>
      <c r="K635" s="37"/>
    </row>
    <row r="636" spans="1:11" ht="14.25" customHeight="1">
      <c r="A636" s="4"/>
      <c r="B636" s="2" t="s">
        <v>21</v>
      </c>
      <c r="C636" s="2" t="s">
        <v>527</v>
      </c>
      <c r="D636" s="2" t="s">
        <v>3</v>
      </c>
      <c r="E636" s="18">
        <v>-1.0019762797242038E-14</v>
      </c>
      <c r="F636" s="74"/>
      <c r="G636" s="74"/>
      <c r="H636" s="2"/>
      <c r="I636" s="55"/>
      <c r="K636" s="37"/>
    </row>
    <row r="637" spans="1:11" ht="14.25" customHeight="1">
      <c r="A637" s="4"/>
      <c r="B637" s="2">
        <v>20</v>
      </c>
      <c r="C637" s="2" t="s">
        <v>529</v>
      </c>
      <c r="D637" s="2" t="s">
        <v>3</v>
      </c>
      <c r="E637" s="18">
        <v>28.11100000000001</v>
      </c>
      <c r="F637" s="74"/>
      <c r="G637" s="74"/>
      <c r="H637" s="2"/>
      <c r="I637" s="55"/>
      <c r="K637" s="37"/>
    </row>
    <row r="638" spans="1:11" ht="14.25" customHeight="1">
      <c r="A638" s="4"/>
      <c r="B638" s="2" t="s">
        <v>21</v>
      </c>
      <c r="C638" s="2" t="s">
        <v>529</v>
      </c>
      <c r="D638" s="2" t="s">
        <v>3</v>
      </c>
      <c r="E638" s="18">
        <v>25.051000000000002</v>
      </c>
      <c r="F638" s="74"/>
      <c r="G638" s="74"/>
      <c r="H638" s="2"/>
      <c r="I638" s="55"/>
      <c r="K638" s="37"/>
    </row>
    <row r="639" spans="1:11" ht="14.25" customHeight="1">
      <c r="A639" s="4"/>
      <c r="B639" s="2">
        <v>20</v>
      </c>
      <c r="C639" s="2" t="s">
        <v>646</v>
      </c>
      <c r="D639" s="2" t="s">
        <v>3</v>
      </c>
      <c r="E639" s="18">
        <v>9.274000000000001</v>
      </c>
      <c r="F639" s="74"/>
      <c r="G639" s="74"/>
      <c r="H639" s="2"/>
      <c r="I639" s="55"/>
      <c r="K639" s="37"/>
    </row>
    <row r="640" spans="1:11" ht="14.25" customHeight="1">
      <c r="A640" s="4"/>
      <c r="B640" s="2" t="s">
        <v>21</v>
      </c>
      <c r="C640" s="2" t="s">
        <v>646</v>
      </c>
      <c r="D640" s="2" t="s">
        <v>3</v>
      </c>
      <c r="E640" s="18">
        <v>5.417999999999999</v>
      </c>
      <c r="F640" s="74"/>
      <c r="G640" s="74"/>
      <c r="H640" s="2"/>
      <c r="I640" s="55"/>
      <c r="K640" s="37"/>
    </row>
    <row r="641" spans="1:11" ht="14.25" customHeight="1">
      <c r="A641" s="4"/>
      <c r="B641" s="2">
        <v>20</v>
      </c>
      <c r="C641" s="2" t="s">
        <v>540</v>
      </c>
      <c r="D641" s="2" t="s">
        <v>3</v>
      </c>
      <c r="E641" s="18">
        <v>0</v>
      </c>
      <c r="F641" s="74"/>
      <c r="G641" s="74"/>
      <c r="H641" s="2"/>
      <c r="I641" s="55"/>
      <c r="K641" s="37"/>
    </row>
    <row r="642" spans="1:11" ht="14.25" customHeight="1">
      <c r="A642" s="4"/>
      <c r="B642" s="2" t="s">
        <v>21</v>
      </c>
      <c r="C642" s="2" t="s">
        <v>540</v>
      </c>
      <c r="D642" s="2" t="s">
        <v>3</v>
      </c>
      <c r="E642" s="18">
        <v>4.262</v>
      </c>
      <c r="F642" s="74"/>
      <c r="G642" s="74"/>
      <c r="H642" s="2"/>
      <c r="I642" s="55"/>
      <c r="K642" s="37"/>
    </row>
    <row r="643" spans="1:11" ht="14.25" customHeight="1">
      <c r="A643" s="4"/>
      <c r="B643" s="2">
        <v>20</v>
      </c>
      <c r="C643" s="2" t="s">
        <v>551</v>
      </c>
      <c r="D643" s="2" t="s">
        <v>3</v>
      </c>
      <c r="E643" s="18">
        <v>0</v>
      </c>
      <c r="F643" s="74"/>
      <c r="G643" s="74"/>
      <c r="H643" s="2"/>
      <c r="I643" s="55"/>
      <c r="K643" s="37"/>
    </row>
    <row r="644" spans="1:11" ht="14.25" customHeight="1">
      <c r="A644" s="4"/>
      <c r="B644" s="2" t="s">
        <v>21</v>
      </c>
      <c r="C644" s="2" t="s">
        <v>551</v>
      </c>
      <c r="D644" s="2" t="s">
        <v>3</v>
      </c>
      <c r="E644" s="18">
        <v>0</v>
      </c>
      <c r="F644" s="74"/>
      <c r="G644" s="74"/>
      <c r="H644" s="2"/>
      <c r="I644" s="55"/>
      <c r="K644" s="37"/>
    </row>
    <row r="645" spans="1:11" ht="14.25" customHeight="1">
      <c r="A645" s="4"/>
      <c r="B645" s="2">
        <v>20</v>
      </c>
      <c r="C645" s="2" t="s">
        <v>542</v>
      </c>
      <c r="D645" s="2" t="s">
        <v>3</v>
      </c>
      <c r="E645" s="18">
        <v>4.440892098500626E-15</v>
      </c>
      <c r="F645" s="74"/>
      <c r="G645" s="74"/>
      <c r="H645" s="2"/>
      <c r="I645" s="55"/>
      <c r="K645" s="37"/>
    </row>
    <row r="646" spans="1:11" ht="14.25" customHeight="1">
      <c r="A646" s="4"/>
      <c r="B646" s="2" t="s">
        <v>21</v>
      </c>
      <c r="C646" s="2" t="s">
        <v>542</v>
      </c>
      <c r="D646" s="2" t="s">
        <v>3</v>
      </c>
      <c r="E646" s="18">
        <v>0</v>
      </c>
      <c r="F646" s="74"/>
      <c r="G646" s="74"/>
      <c r="H646" s="2"/>
      <c r="I646" s="55"/>
      <c r="K646" s="37"/>
    </row>
    <row r="647" spans="1:11" ht="14.25" customHeight="1">
      <c r="A647" s="4"/>
      <c r="B647" s="2">
        <v>20</v>
      </c>
      <c r="C647" s="2" t="s">
        <v>519</v>
      </c>
      <c r="D647" s="2" t="s">
        <v>3</v>
      </c>
      <c r="E647" s="18">
        <v>11.836000000000004</v>
      </c>
      <c r="F647" s="74"/>
      <c r="G647" s="74"/>
      <c r="H647" s="2"/>
      <c r="I647" s="55"/>
      <c r="K647" s="37"/>
    </row>
    <row r="648" spans="1:11" ht="14.25" customHeight="1">
      <c r="A648" s="4"/>
      <c r="B648" s="2" t="s">
        <v>21</v>
      </c>
      <c r="C648" s="2" t="s">
        <v>519</v>
      </c>
      <c r="D648" s="2" t="s">
        <v>3</v>
      </c>
      <c r="E648" s="18">
        <v>2.172000000000002</v>
      </c>
      <c r="F648" s="74"/>
      <c r="G648" s="74"/>
      <c r="H648" s="2"/>
      <c r="I648" s="55"/>
      <c r="K648" s="37"/>
    </row>
    <row r="649" spans="1:11" ht="14.25" customHeight="1">
      <c r="A649" s="4"/>
      <c r="B649" s="2">
        <v>20</v>
      </c>
      <c r="C649" s="2" t="s">
        <v>758</v>
      </c>
      <c r="D649" s="2" t="s">
        <v>3</v>
      </c>
      <c r="E649" s="18">
        <v>13.423</v>
      </c>
      <c r="F649" s="74"/>
      <c r="G649" s="74"/>
      <c r="H649" s="2"/>
      <c r="I649" s="55"/>
      <c r="K649" s="37"/>
    </row>
    <row r="650" spans="1:11" ht="14.25" customHeight="1">
      <c r="A650" s="4"/>
      <c r="B650" s="2">
        <v>20</v>
      </c>
      <c r="C650" s="2" t="s">
        <v>546</v>
      </c>
      <c r="D650" s="2" t="s">
        <v>3</v>
      </c>
      <c r="E650" s="18">
        <v>0</v>
      </c>
      <c r="F650" s="74"/>
      <c r="G650" s="74"/>
      <c r="H650" s="2"/>
      <c r="I650" s="55"/>
      <c r="K650" s="37"/>
    </row>
    <row r="651" spans="1:11" ht="14.25" customHeight="1">
      <c r="A651" s="4"/>
      <c r="B651" s="2" t="s">
        <v>21</v>
      </c>
      <c r="C651" s="2" t="s">
        <v>546</v>
      </c>
      <c r="D651" s="2" t="s">
        <v>3</v>
      </c>
      <c r="E651" s="18">
        <v>10.262000000000004</v>
      </c>
      <c r="F651" s="74"/>
      <c r="G651" s="74"/>
      <c r="H651" s="2"/>
      <c r="I651" s="55"/>
      <c r="K651" s="37"/>
    </row>
    <row r="652" spans="1:11" ht="14.25" customHeight="1">
      <c r="A652" s="4"/>
      <c r="B652" s="2">
        <v>20</v>
      </c>
      <c r="C652" s="2" t="s">
        <v>695</v>
      </c>
      <c r="D652" s="2" t="s">
        <v>3</v>
      </c>
      <c r="E652" s="18">
        <v>11.817999999999998</v>
      </c>
      <c r="F652" s="74"/>
      <c r="G652" s="74"/>
      <c r="H652" s="2"/>
      <c r="I652" s="55"/>
      <c r="K652" s="37"/>
    </row>
    <row r="653" spans="1:11" ht="14.25" customHeight="1">
      <c r="A653" s="4"/>
      <c r="B653" s="2" t="s">
        <v>21</v>
      </c>
      <c r="C653" s="2" t="s">
        <v>695</v>
      </c>
      <c r="D653" s="2" t="s">
        <v>3</v>
      </c>
      <c r="E653" s="18">
        <v>0</v>
      </c>
      <c r="F653" s="74"/>
      <c r="G653" s="74"/>
      <c r="H653" s="2"/>
      <c r="I653" s="55"/>
      <c r="K653" s="37"/>
    </row>
    <row r="654" spans="1:11" ht="14.25" customHeight="1">
      <c r="A654" s="4"/>
      <c r="B654" s="2">
        <v>20</v>
      </c>
      <c r="C654" s="2" t="s">
        <v>696</v>
      </c>
      <c r="D654" s="2" t="s">
        <v>3</v>
      </c>
      <c r="E654" s="18">
        <v>4.2200000000000015</v>
      </c>
      <c r="F654" s="74"/>
      <c r="G654" s="74"/>
      <c r="H654" s="2"/>
      <c r="I654" s="55"/>
      <c r="K654" s="37"/>
    </row>
    <row r="655" spans="1:11" ht="14.25" customHeight="1">
      <c r="A655" s="4"/>
      <c r="B655" s="2" t="s">
        <v>21</v>
      </c>
      <c r="C655" s="2" t="s">
        <v>696</v>
      </c>
      <c r="D655" s="2" t="s">
        <v>3</v>
      </c>
      <c r="E655" s="18">
        <v>0</v>
      </c>
      <c r="F655" s="74"/>
      <c r="G655" s="74"/>
      <c r="H655" s="2"/>
      <c r="I655" s="55"/>
      <c r="K655" s="37"/>
    </row>
    <row r="656" spans="1:11" ht="14.25" customHeight="1">
      <c r="A656" s="4"/>
      <c r="B656" s="2">
        <v>20</v>
      </c>
      <c r="C656" s="2" t="s">
        <v>697</v>
      </c>
      <c r="D656" s="2" t="s">
        <v>3</v>
      </c>
      <c r="E656" s="18">
        <v>4.785999999999997</v>
      </c>
      <c r="F656" s="74"/>
      <c r="G656" s="74"/>
      <c r="H656" s="2"/>
      <c r="I656" s="55"/>
      <c r="K656" s="37"/>
    </row>
    <row r="657" spans="1:11" ht="14.25" customHeight="1">
      <c r="A657" s="4"/>
      <c r="B657" s="2" t="s">
        <v>21</v>
      </c>
      <c r="C657" s="2" t="s">
        <v>697</v>
      </c>
      <c r="D657" s="2" t="s">
        <v>3</v>
      </c>
      <c r="E657" s="18">
        <v>1.4700000000000006</v>
      </c>
      <c r="F657" s="74"/>
      <c r="G657" s="74"/>
      <c r="H657" s="2"/>
      <c r="I657" s="55"/>
      <c r="K657" s="37"/>
    </row>
    <row r="658" spans="1:11" ht="14.25" customHeight="1">
      <c r="A658" s="4"/>
      <c r="B658" s="2">
        <v>20</v>
      </c>
      <c r="C658" s="2" t="s">
        <v>749</v>
      </c>
      <c r="D658" s="2" t="s">
        <v>3</v>
      </c>
      <c r="E658" s="18">
        <v>12.592</v>
      </c>
      <c r="F658" s="74"/>
      <c r="G658" s="74"/>
      <c r="H658" s="2"/>
      <c r="I658" s="55"/>
      <c r="K658" s="37"/>
    </row>
    <row r="659" spans="1:11" ht="14.25" customHeight="1">
      <c r="A659" s="4"/>
      <c r="B659" s="2">
        <v>20</v>
      </c>
      <c r="C659" s="2" t="s">
        <v>821</v>
      </c>
      <c r="D659" s="2" t="s">
        <v>3</v>
      </c>
      <c r="E659" s="18">
        <v>5.968</v>
      </c>
      <c r="F659" s="74"/>
      <c r="G659" s="74"/>
      <c r="H659" s="2"/>
      <c r="I659" s="55"/>
      <c r="K659" s="37"/>
    </row>
    <row r="660" spans="1:11" ht="14.25" customHeight="1">
      <c r="A660" s="4"/>
      <c r="B660" s="2">
        <v>20</v>
      </c>
      <c r="C660" s="2" t="s">
        <v>609</v>
      </c>
      <c r="D660" s="2" t="s">
        <v>3</v>
      </c>
      <c r="E660" s="18">
        <v>1.7999999999999936</v>
      </c>
      <c r="F660" s="74"/>
      <c r="G660" s="74"/>
      <c r="H660" s="2"/>
      <c r="I660" s="55"/>
      <c r="K660" s="37"/>
    </row>
    <row r="661" spans="1:11" ht="14.25" customHeight="1">
      <c r="A661" s="4"/>
      <c r="B661" s="2">
        <v>20</v>
      </c>
      <c r="C661" s="2" t="s">
        <v>583</v>
      </c>
      <c r="D661" s="2" t="s">
        <v>3</v>
      </c>
      <c r="E661" s="18">
        <v>10.593000000000005</v>
      </c>
      <c r="F661" s="74"/>
      <c r="G661" s="74"/>
      <c r="H661" s="2"/>
      <c r="I661" s="55"/>
      <c r="K661" s="37"/>
    </row>
    <row r="662" spans="1:11" ht="14.25" customHeight="1">
      <c r="A662" s="4"/>
      <c r="B662" s="2" t="s">
        <v>21</v>
      </c>
      <c r="C662" s="2" t="s">
        <v>583</v>
      </c>
      <c r="D662" s="2" t="s">
        <v>3</v>
      </c>
      <c r="E662" s="18">
        <v>2.954000000000001</v>
      </c>
      <c r="F662" s="74"/>
      <c r="G662" s="74"/>
      <c r="H662" s="2"/>
      <c r="I662" s="55"/>
      <c r="K662" s="37"/>
    </row>
    <row r="663" spans="1:11" ht="14.25" customHeight="1">
      <c r="A663" s="4"/>
      <c r="B663" s="2">
        <v>20</v>
      </c>
      <c r="C663" s="2" t="s">
        <v>610</v>
      </c>
      <c r="D663" s="2" t="s">
        <v>3</v>
      </c>
      <c r="E663" s="18">
        <v>9.702000000000002</v>
      </c>
      <c r="F663" s="74"/>
      <c r="G663" s="74"/>
      <c r="H663" s="2"/>
      <c r="I663" s="55"/>
      <c r="K663" s="37"/>
    </row>
    <row r="664" spans="1:11" ht="14.25" customHeight="1">
      <c r="A664" s="4"/>
      <c r="B664" s="2" t="s">
        <v>21</v>
      </c>
      <c r="C664" s="2" t="s">
        <v>610</v>
      </c>
      <c r="D664" s="2" t="s">
        <v>3</v>
      </c>
      <c r="E664" s="18">
        <v>4.090000000000001</v>
      </c>
      <c r="F664" s="74"/>
      <c r="G664" s="74"/>
      <c r="H664" s="2"/>
      <c r="I664" s="55"/>
      <c r="K664" s="37"/>
    </row>
    <row r="665" spans="1:11" ht="14.25" customHeight="1">
      <c r="A665" s="4"/>
      <c r="B665" s="2">
        <v>20</v>
      </c>
      <c r="C665" s="2" t="s">
        <v>725</v>
      </c>
      <c r="D665" s="2" t="s">
        <v>3</v>
      </c>
      <c r="E665" s="18">
        <v>7.3939999999999975</v>
      </c>
      <c r="F665" s="74"/>
      <c r="G665" s="74"/>
      <c r="H665" s="2"/>
      <c r="I665" s="55"/>
      <c r="K665" s="37"/>
    </row>
    <row r="666" spans="1:11" ht="14.25" customHeight="1">
      <c r="A666" s="4"/>
      <c r="B666" s="2" t="s">
        <v>21</v>
      </c>
      <c r="C666" s="2" t="s">
        <v>725</v>
      </c>
      <c r="D666" s="2" t="s">
        <v>3</v>
      </c>
      <c r="E666" s="18">
        <v>11.962</v>
      </c>
      <c r="F666" s="74"/>
      <c r="G666" s="74"/>
      <c r="H666" s="2"/>
      <c r="I666" s="55"/>
      <c r="K666" s="37"/>
    </row>
    <row r="667" spans="1:11" ht="14.25" customHeight="1">
      <c r="A667" s="4"/>
      <c r="B667" s="2">
        <v>20</v>
      </c>
      <c r="C667" s="2" t="s">
        <v>584</v>
      </c>
      <c r="D667" s="2" t="s">
        <v>3</v>
      </c>
      <c r="E667" s="18">
        <v>-2.976785484776201E-15</v>
      </c>
      <c r="F667" s="74"/>
      <c r="G667" s="74"/>
      <c r="H667" s="2"/>
      <c r="I667" s="55"/>
      <c r="K667" s="37"/>
    </row>
    <row r="668" spans="1:11" ht="14.25" customHeight="1">
      <c r="A668" s="4"/>
      <c r="B668" s="2" t="s">
        <v>21</v>
      </c>
      <c r="C668" s="2" t="s">
        <v>584</v>
      </c>
      <c r="D668" s="2" t="s">
        <v>3</v>
      </c>
      <c r="E668" s="18">
        <v>10.776</v>
      </c>
      <c r="F668" s="74"/>
      <c r="G668" s="74"/>
      <c r="H668" s="2"/>
      <c r="I668" s="55"/>
      <c r="K668" s="37"/>
    </row>
    <row r="669" spans="1:11" ht="14.25" customHeight="1">
      <c r="A669" s="4"/>
      <c r="B669" s="2">
        <v>20</v>
      </c>
      <c r="C669" s="2" t="s">
        <v>611</v>
      </c>
      <c r="D669" s="2" t="s">
        <v>3</v>
      </c>
      <c r="E669" s="18">
        <v>4.167999999999999</v>
      </c>
      <c r="F669" s="74"/>
      <c r="G669" s="74"/>
      <c r="H669" s="2"/>
      <c r="I669" s="55"/>
      <c r="K669" s="37"/>
    </row>
    <row r="670" spans="1:11" ht="14.25" customHeight="1">
      <c r="A670" s="4"/>
      <c r="B670" s="2">
        <v>20</v>
      </c>
      <c r="C670" s="2" t="s">
        <v>612</v>
      </c>
      <c r="D670" s="2" t="s">
        <v>3</v>
      </c>
      <c r="E670" s="18">
        <v>8.552999999999997</v>
      </c>
      <c r="F670" s="74"/>
      <c r="G670" s="74"/>
      <c r="H670" s="2"/>
      <c r="I670" s="55"/>
      <c r="K670" s="37"/>
    </row>
    <row r="671" spans="1:11" ht="14.25" customHeight="1">
      <c r="A671" s="4"/>
      <c r="B671" s="2" t="s">
        <v>21</v>
      </c>
      <c r="C671" s="2" t="s">
        <v>612</v>
      </c>
      <c r="D671" s="2" t="s">
        <v>3</v>
      </c>
      <c r="E671" s="18">
        <v>8.427999999999999</v>
      </c>
      <c r="F671" s="74"/>
      <c r="G671" s="74"/>
      <c r="H671" s="2"/>
      <c r="I671" s="55"/>
      <c r="K671" s="37"/>
    </row>
    <row r="672" spans="1:11" ht="14.25" customHeight="1">
      <c r="A672" s="4"/>
      <c r="B672" s="2">
        <v>20</v>
      </c>
      <c r="C672" s="2" t="s">
        <v>625</v>
      </c>
      <c r="D672" s="2" t="s">
        <v>3</v>
      </c>
      <c r="E672" s="18">
        <v>1.8919999999999997</v>
      </c>
      <c r="F672" s="74"/>
      <c r="G672" s="74"/>
      <c r="H672" s="2"/>
      <c r="I672" s="55"/>
      <c r="K672" s="37"/>
    </row>
    <row r="673" spans="1:11" ht="14.25" customHeight="1">
      <c r="A673" s="4"/>
      <c r="B673" s="2" t="s">
        <v>21</v>
      </c>
      <c r="C673" s="2" t="s">
        <v>625</v>
      </c>
      <c r="D673" s="2" t="s">
        <v>3</v>
      </c>
      <c r="E673" s="18">
        <v>0</v>
      </c>
      <c r="F673" s="74"/>
      <c r="G673" s="74"/>
      <c r="H673" s="2"/>
      <c r="I673" s="55"/>
      <c r="K673" s="37"/>
    </row>
    <row r="674" spans="1:11" ht="14.25" customHeight="1">
      <c r="A674" s="4"/>
      <c r="B674" s="2">
        <v>20</v>
      </c>
      <c r="C674" s="2" t="s">
        <v>613</v>
      </c>
      <c r="D674" s="2" t="s">
        <v>3</v>
      </c>
      <c r="E674" s="18">
        <v>-3.2205141331509424E-15</v>
      </c>
      <c r="F674" s="74"/>
      <c r="G674" s="74"/>
      <c r="H674" s="2"/>
      <c r="I674" s="55"/>
      <c r="K674" s="37"/>
    </row>
    <row r="675" spans="1:11" ht="14.25" customHeight="1">
      <c r="A675" s="4"/>
      <c r="B675" s="2" t="s">
        <v>21</v>
      </c>
      <c r="C675" s="2" t="s">
        <v>613</v>
      </c>
      <c r="D675" s="2" t="s">
        <v>3</v>
      </c>
      <c r="E675" s="18">
        <v>-1.9984014443252818E-15</v>
      </c>
      <c r="F675" s="74"/>
      <c r="G675" s="74"/>
      <c r="H675" s="2"/>
      <c r="I675" s="55"/>
      <c r="K675" s="37"/>
    </row>
    <row r="676" spans="1:11" ht="14.25" customHeight="1">
      <c r="A676" s="4"/>
      <c r="B676" s="2">
        <v>20</v>
      </c>
      <c r="C676" s="2" t="s">
        <v>641</v>
      </c>
      <c r="D676" s="2" t="s">
        <v>3</v>
      </c>
      <c r="E676" s="18">
        <v>7.3530000000000015</v>
      </c>
      <c r="F676" s="74"/>
      <c r="G676" s="74"/>
      <c r="H676" s="2"/>
      <c r="I676" s="55"/>
      <c r="K676" s="37"/>
    </row>
    <row r="677" spans="1:11" ht="14.25" customHeight="1">
      <c r="A677" s="4"/>
      <c r="B677" s="2" t="s">
        <v>21</v>
      </c>
      <c r="C677" s="2" t="s">
        <v>641</v>
      </c>
      <c r="D677" s="2" t="s">
        <v>3</v>
      </c>
      <c r="E677" s="18">
        <v>0</v>
      </c>
      <c r="F677" s="74"/>
      <c r="G677" s="74"/>
      <c r="H677" s="2"/>
      <c r="I677" s="55"/>
      <c r="K677" s="37"/>
    </row>
    <row r="678" spans="1:11" ht="14.25" customHeight="1">
      <c r="A678" s="4"/>
      <c r="B678" s="2">
        <v>20</v>
      </c>
      <c r="C678" s="2" t="s">
        <v>720</v>
      </c>
      <c r="D678" s="2" t="s">
        <v>3</v>
      </c>
      <c r="E678" s="18">
        <v>12.181999999999999</v>
      </c>
      <c r="F678" s="74"/>
      <c r="G678" s="74"/>
      <c r="H678" s="2"/>
      <c r="I678" s="55"/>
      <c r="K678" s="37"/>
    </row>
    <row r="679" spans="1:11" ht="14.25" customHeight="1">
      <c r="A679" s="4"/>
      <c r="B679" s="2">
        <v>20</v>
      </c>
      <c r="C679" s="2" t="s">
        <v>643</v>
      </c>
      <c r="D679" s="2" t="s">
        <v>3</v>
      </c>
      <c r="E679" s="18">
        <v>4.3580000000000005</v>
      </c>
      <c r="F679" s="74"/>
      <c r="G679" s="74"/>
      <c r="H679" s="2"/>
      <c r="I679" s="55"/>
      <c r="K679" s="37"/>
    </row>
    <row r="680" spans="1:11" ht="14.25" customHeight="1">
      <c r="A680" s="4"/>
      <c r="B680" s="2" t="s">
        <v>21</v>
      </c>
      <c r="C680" s="2" t="s">
        <v>643</v>
      </c>
      <c r="D680" s="2" t="s">
        <v>3</v>
      </c>
      <c r="E680" s="18">
        <v>0</v>
      </c>
      <c r="F680" s="74"/>
      <c r="G680" s="74"/>
      <c r="H680" s="2"/>
      <c r="I680" s="55"/>
      <c r="K680" s="37"/>
    </row>
    <row r="681" spans="1:11" ht="14.25" customHeight="1">
      <c r="A681" s="4"/>
      <c r="B681" s="2">
        <v>20</v>
      </c>
      <c r="C681" s="2" t="s">
        <v>644</v>
      </c>
      <c r="D681" s="2" t="s">
        <v>3</v>
      </c>
      <c r="E681" s="18">
        <v>6.19</v>
      </c>
      <c r="F681" s="74"/>
      <c r="G681" s="74"/>
      <c r="H681" s="2"/>
      <c r="I681" s="55"/>
      <c r="K681" s="37"/>
    </row>
    <row r="682" spans="1:11" ht="14.25" customHeight="1">
      <c r="A682" s="4"/>
      <c r="B682" s="2" t="s">
        <v>21</v>
      </c>
      <c r="C682" s="2" t="s">
        <v>644</v>
      </c>
      <c r="D682" s="2" t="s">
        <v>3</v>
      </c>
      <c r="E682" s="18">
        <v>0</v>
      </c>
      <c r="F682" s="74"/>
      <c r="G682" s="74"/>
      <c r="H682" s="2"/>
      <c r="I682" s="55"/>
      <c r="K682" s="37"/>
    </row>
    <row r="683" spans="1:11" ht="14.25" customHeight="1">
      <c r="A683" s="4"/>
      <c r="B683" s="2">
        <v>20</v>
      </c>
      <c r="C683" s="2" t="s">
        <v>645</v>
      </c>
      <c r="D683" s="2" t="s">
        <v>3</v>
      </c>
      <c r="E683" s="18">
        <v>9.121000000000004</v>
      </c>
      <c r="F683" s="74"/>
      <c r="G683" s="74"/>
      <c r="H683" s="2"/>
      <c r="I683" s="55"/>
      <c r="K683" s="37"/>
    </row>
    <row r="684" spans="1:11" ht="14.25" customHeight="1">
      <c r="A684" s="4"/>
      <c r="B684" s="2" t="s">
        <v>21</v>
      </c>
      <c r="C684" s="2" t="s">
        <v>645</v>
      </c>
      <c r="D684" s="2" t="s">
        <v>3</v>
      </c>
      <c r="E684" s="18">
        <v>4.390000000000001</v>
      </c>
      <c r="F684" s="74"/>
      <c r="G684" s="74"/>
      <c r="H684" s="2"/>
      <c r="I684" s="55"/>
      <c r="K684" s="37"/>
    </row>
    <row r="685" spans="1:11" ht="14.25" customHeight="1">
      <c r="A685" s="4"/>
      <c r="B685" s="2">
        <v>20</v>
      </c>
      <c r="C685" s="2" t="s">
        <v>707</v>
      </c>
      <c r="D685" s="2" t="s">
        <v>3</v>
      </c>
      <c r="E685" s="18">
        <v>13.63</v>
      </c>
      <c r="F685" s="74"/>
      <c r="G685" s="74"/>
      <c r="H685" s="2"/>
      <c r="I685" s="55"/>
      <c r="K685" s="37"/>
    </row>
    <row r="686" spans="1:11" ht="14.25" customHeight="1">
      <c r="A686" s="4"/>
      <c r="B686" s="2" t="s">
        <v>21</v>
      </c>
      <c r="C686" s="2" t="s">
        <v>707</v>
      </c>
      <c r="D686" s="2" t="s">
        <v>3</v>
      </c>
      <c r="E686" s="18">
        <v>3.932</v>
      </c>
      <c r="F686" s="74"/>
      <c r="G686" s="74"/>
      <c r="H686" s="2"/>
      <c r="I686" s="55"/>
      <c r="K686" s="37"/>
    </row>
    <row r="687" spans="1:11" ht="14.25" customHeight="1">
      <c r="A687" s="4"/>
      <c r="B687" s="2">
        <v>20</v>
      </c>
      <c r="C687" s="2" t="s">
        <v>750</v>
      </c>
      <c r="D687" s="2" t="s">
        <v>3</v>
      </c>
      <c r="E687" s="18">
        <v>0</v>
      </c>
      <c r="F687" s="74"/>
      <c r="G687" s="74"/>
      <c r="H687" s="2"/>
      <c r="I687" s="55"/>
      <c r="K687" s="37"/>
    </row>
    <row r="688" spans="1:11" ht="14.25" customHeight="1">
      <c r="A688" s="4"/>
      <c r="B688" s="2" t="s">
        <v>21</v>
      </c>
      <c r="C688" s="2" t="s">
        <v>750</v>
      </c>
      <c r="D688" s="2" t="s">
        <v>3</v>
      </c>
      <c r="E688" s="18">
        <v>0</v>
      </c>
      <c r="F688" s="74"/>
      <c r="G688" s="74"/>
      <c r="H688" s="2"/>
      <c r="I688" s="55"/>
      <c r="K688" s="37"/>
    </row>
    <row r="689" spans="1:11" ht="14.25" customHeight="1">
      <c r="A689" s="4"/>
      <c r="B689" s="2">
        <v>20</v>
      </c>
      <c r="C689" s="2" t="s">
        <v>795</v>
      </c>
      <c r="D689" s="2" t="s">
        <v>3</v>
      </c>
      <c r="E689" s="18">
        <v>1.942</v>
      </c>
      <c r="F689" s="74"/>
      <c r="G689" s="74"/>
      <c r="H689" s="2"/>
      <c r="I689" s="55"/>
      <c r="K689" s="37"/>
    </row>
    <row r="690" spans="1:11" ht="14.25" customHeight="1">
      <c r="A690" s="4"/>
      <c r="B690" s="2">
        <v>20</v>
      </c>
      <c r="C690" s="2" t="s">
        <v>751</v>
      </c>
      <c r="D690" s="2" t="s">
        <v>3</v>
      </c>
      <c r="E690" s="18">
        <v>0</v>
      </c>
      <c r="F690" s="74"/>
      <c r="G690" s="74"/>
      <c r="H690" s="2"/>
      <c r="I690" s="55"/>
      <c r="K690" s="37"/>
    </row>
    <row r="691" spans="1:11" ht="14.25" customHeight="1">
      <c r="A691" s="4"/>
      <c r="B691" s="2">
        <v>20</v>
      </c>
      <c r="C691" s="2" t="s">
        <v>791</v>
      </c>
      <c r="D691" s="2" t="s">
        <v>3</v>
      </c>
      <c r="E691" s="18">
        <v>7.361000000000001</v>
      </c>
      <c r="F691" s="74"/>
      <c r="G691" s="74"/>
      <c r="H691" s="2"/>
      <c r="I691" s="55"/>
      <c r="K691" s="37"/>
    </row>
    <row r="692" spans="1:11" ht="14.25" customHeight="1">
      <c r="A692" s="4"/>
      <c r="B692" s="2">
        <v>20</v>
      </c>
      <c r="C692" s="2" t="s">
        <v>315</v>
      </c>
      <c r="D692" s="2" t="s">
        <v>3</v>
      </c>
      <c r="E692" s="18">
        <v>8.931999999999968</v>
      </c>
      <c r="F692" s="74"/>
      <c r="G692" s="74"/>
      <c r="H692" s="2"/>
      <c r="I692" s="55"/>
      <c r="K692" s="37"/>
    </row>
    <row r="693" spans="1:15" ht="14.25" customHeight="1">
      <c r="A693" s="4"/>
      <c r="B693" s="2" t="s">
        <v>21</v>
      </c>
      <c r="C693" s="2" t="s">
        <v>315</v>
      </c>
      <c r="D693" s="2" t="s">
        <v>3</v>
      </c>
      <c r="E693" s="18">
        <v>35.599999999999994</v>
      </c>
      <c r="F693" s="74"/>
      <c r="G693" s="74"/>
      <c r="H693" s="2"/>
      <c r="I693" s="21"/>
      <c r="J693" s="21"/>
      <c r="K693" s="21"/>
      <c r="L693" s="22"/>
      <c r="M693" s="128"/>
      <c r="N693" s="129"/>
      <c r="O693" s="130" t="s">
        <v>829</v>
      </c>
    </row>
    <row r="694" spans="1:15" ht="14.25" customHeight="1">
      <c r="A694" s="4"/>
      <c r="B694" s="2" t="s">
        <v>21</v>
      </c>
      <c r="C694" s="2" t="s">
        <v>315</v>
      </c>
      <c r="D694" s="2" t="s">
        <v>3</v>
      </c>
      <c r="E694" s="18">
        <v>6.195</v>
      </c>
      <c r="F694" s="119"/>
      <c r="G694" s="74"/>
      <c r="H694" s="86"/>
      <c r="I694" s="21"/>
      <c r="J694" s="21"/>
      <c r="K694" s="21"/>
      <c r="L694" s="22"/>
      <c r="M694" s="128"/>
      <c r="N694" s="129"/>
      <c r="O694" s="129"/>
    </row>
    <row r="695" spans="1:11" ht="33.75" customHeight="1">
      <c r="A695" s="4"/>
      <c r="B695" s="100" t="s">
        <v>21</v>
      </c>
      <c r="C695" s="100" t="s">
        <v>315</v>
      </c>
      <c r="D695" s="100" t="s">
        <v>587</v>
      </c>
      <c r="E695" s="99">
        <v>1</v>
      </c>
      <c r="F695" s="113"/>
      <c r="G695" s="123"/>
      <c r="H695" s="124"/>
      <c r="I695" s="55"/>
      <c r="K695" s="37"/>
    </row>
    <row r="696" spans="1:11" ht="14.25" customHeight="1">
      <c r="A696" s="4"/>
      <c r="B696" s="2" t="s">
        <v>21</v>
      </c>
      <c r="C696" s="2" t="s">
        <v>530</v>
      </c>
      <c r="D696" s="2" t="s">
        <v>3</v>
      </c>
      <c r="E696" s="18">
        <v>-2.498001805406602E-16</v>
      </c>
      <c r="F696" s="74"/>
      <c r="G696" s="74"/>
      <c r="H696" s="2"/>
      <c r="I696" s="55"/>
      <c r="K696" s="37"/>
    </row>
    <row r="697" spans="1:11" ht="14.25" customHeight="1">
      <c r="A697" s="4"/>
      <c r="B697" s="2">
        <v>20</v>
      </c>
      <c r="C697" s="2" t="s">
        <v>291</v>
      </c>
      <c r="D697" s="2" t="s">
        <v>3</v>
      </c>
      <c r="E697" s="18">
        <v>13.202999999999992</v>
      </c>
      <c r="F697" s="74"/>
      <c r="G697" s="74"/>
      <c r="H697" s="2"/>
      <c r="I697" s="55"/>
      <c r="K697" s="37"/>
    </row>
    <row r="698" spans="1:11" ht="14.25" customHeight="1">
      <c r="A698" s="4"/>
      <c r="B698" s="2" t="s">
        <v>21</v>
      </c>
      <c r="C698" s="2" t="s">
        <v>291</v>
      </c>
      <c r="D698" s="2" t="s">
        <v>3</v>
      </c>
      <c r="E698" s="18">
        <v>5.9289999999999985</v>
      </c>
      <c r="F698" s="74"/>
      <c r="G698" s="74"/>
      <c r="H698" s="2"/>
      <c r="I698" s="55"/>
      <c r="K698" s="37"/>
    </row>
    <row r="699" spans="1:11" ht="14.25" customHeight="1">
      <c r="A699" s="4"/>
      <c r="B699" s="104">
        <v>10</v>
      </c>
      <c r="C699" s="2" t="s">
        <v>780</v>
      </c>
      <c r="D699" s="2" t="s">
        <v>3</v>
      </c>
      <c r="E699" s="18">
        <v>1.02</v>
      </c>
      <c r="F699" s="74"/>
      <c r="G699" s="74"/>
      <c r="H699" s="2"/>
      <c r="I699" s="55"/>
      <c r="K699" s="37"/>
    </row>
    <row r="700" spans="1:11" ht="14.25" customHeight="1">
      <c r="A700" s="4"/>
      <c r="B700" s="104">
        <v>10</v>
      </c>
      <c r="C700" s="2" t="s">
        <v>357</v>
      </c>
      <c r="D700" s="2" t="s">
        <v>3</v>
      </c>
      <c r="E700" s="18">
        <v>0</v>
      </c>
      <c r="F700" s="74"/>
      <c r="G700" s="74"/>
      <c r="H700" s="2"/>
      <c r="I700" s="13"/>
      <c r="K700" s="37"/>
    </row>
    <row r="701" spans="1:11" ht="14.25" customHeight="1">
      <c r="A701" s="4"/>
      <c r="B701" s="2">
        <v>20</v>
      </c>
      <c r="C701" s="2" t="s">
        <v>357</v>
      </c>
      <c r="D701" s="2" t="s">
        <v>3</v>
      </c>
      <c r="E701" s="18">
        <v>11.361000000000011</v>
      </c>
      <c r="F701" s="74"/>
      <c r="G701" s="74"/>
      <c r="H701" s="2"/>
      <c r="I701" s="55"/>
      <c r="K701" s="37"/>
    </row>
    <row r="702" spans="1:11" ht="14.25" customHeight="1">
      <c r="A702" s="4"/>
      <c r="B702" s="2" t="s">
        <v>21</v>
      </c>
      <c r="C702" s="2" t="s">
        <v>357</v>
      </c>
      <c r="D702" s="2" t="s">
        <v>3</v>
      </c>
      <c r="E702" s="18">
        <v>4.782000000000007</v>
      </c>
      <c r="F702" s="74"/>
      <c r="G702" s="74"/>
      <c r="H702" s="2"/>
      <c r="I702" s="55"/>
      <c r="K702" s="37"/>
    </row>
    <row r="703" spans="1:11" ht="14.25" customHeight="1">
      <c r="A703" s="4"/>
      <c r="B703" s="2">
        <v>20</v>
      </c>
      <c r="C703" s="2" t="s">
        <v>532</v>
      </c>
      <c r="D703" s="2" t="s">
        <v>3</v>
      </c>
      <c r="E703" s="18">
        <v>-3.2612801348363973E-16</v>
      </c>
      <c r="F703" s="74"/>
      <c r="G703" s="74"/>
      <c r="H703" s="2"/>
      <c r="I703" s="55"/>
      <c r="K703" s="37"/>
    </row>
    <row r="704" spans="1:11" ht="14.25" customHeight="1">
      <c r="A704" s="4"/>
      <c r="B704" s="2" t="s">
        <v>21</v>
      </c>
      <c r="C704" s="2" t="s">
        <v>532</v>
      </c>
      <c r="D704" s="2" t="s">
        <v>3</v>
      </c>
      <c r="E704" s="18">
        <v>7.361000000000003</v>
      </c>
      <c r="F704" s="74"/>
      <c r="G704" s="74"/>
      <c r="H704" s="2"/>
      <c r="I704" s="55"/>
      <c r="K704" s="37"/>
    </row>
    <row r="705" spans="1:11" ht="14.25" customHeight="1">
      <c r="A705" s="4"/>
      <c r="B705" s="2">
        <v>20</v>
      </c>
      <c r="C705" s="2" t="s">
        <v>517</v>
      </c>
      <c r="D705" s="2" t="s">
        <v>3</v>
      </c>
      <c r="E705" s="18">
        <v>1.306999999999995</v>
      </c>
      <c r="F705" s="74"/>
      <c r="G705" s="74"/>
      <c r="H705" s="2"/>
      <c r="I705" s="55"/>
      <c r="K705" s="37"/>
    </row>
    <row r="706" spans="1:11" ht="14.25" customHeight="1">
      <c r="A706" s="4"/>
      <c r="B706" s="2" t="s">
        <v>21</v>
      </c>
      <c r="C706" s="2" t="s">
        <v>517</v>
      </c>
      <c r="D706" s="2" t="s">
        <v>3</v>
      </c>
      <c r="E706" s="18">
        <v>4.164000000000001</v>
      </c>
      <c r="F706" s="74"/>
      <c r="G706" s="74"/>
      <c r="H706" s="2"/>
      <c r="I706" s="55"/>
      <c r="K706" s="37"/>
    </row>
    <row r="707" spans="1:11" ht="14.25" customHeight="1">
      <c r="A707" s="4"/>
      <c r="B707" s="2">
        <v>20</v>
      </c>
      <c r="C707" s="2" t="s">
        <v>483</v>
      </c>
      <c r="D707" s="2" t="s">
        <v>3</v>
      </c>
      <c r="E707" s="18">
        <v>0.37200000000000033</v>
      </c>
      <c r="F707" s="74"/>
      <c r="G707" s="74"/>
      <c r="H707" s="2"/>
      <c r="I707" s="55"/>
      <c r="K707" s="37"/>
    </row>
    <row r="708" spans="1:11" ht="14.25" customHeight="1">
      <c r="A708" s="4"/>
      <c r="B708" s="2" t="s">
        <v>21</v>
      </c>
      <c r="C708" s="2" t="s">
        <v>483</v>
      </c>
      <c r="D708" s="2" t="s">
        <v>3</v>
      </c>
      <c r="E708" s="18">
        <v>9.226999999999997</v>
      </c>
      <c r="F708" s="74"/>
      <c r="G708" s="74"/>
      <c r="H708" s="2"/>
      <c r="I708" s="55"/>
      <c r="K708" s="37"/>
    </row>
    <row r="709" spans="1:11" ht="14.25" customHeight="1">
      <c r="A709" s="4"/>
      <c r="B709" s="2">
        <v>20</v>
      </c>
      <c r="C709" s="2" t="s">
        <v>543</v>
      </c>
      <c r="D709" s="2" t="s">
        <v>3</v>
      </c>
      <c r="E709" s="18">
        <v>12.76699999999999</v>
      </c>
      <c r="F709" s="74"/>
      <c r="G709" s="74"/>
      <c r="H709" s="2"/>
      <c r="I709" s="55"/>
      <c r="K709" s="37"/>
    </row>
    <row r="710" spans="1:11" ht="14.25" customHeight="1">
      <c r="A710" s="4"/>
      <c r="B710" s="2" t="s">
        <v>21</v>
      </c>
      <c r="C710" s="2" t="s">
        <v>543</v>
      </c>
      <c r="D710" s="2" t="s">
        <v>3</v>
      </c>
      <c r="E710" s="18">
        <v>21.906999999999996</v>
      </c>
      <c r="F710" s="74"/>
      <c r="G710" s="74"/>
      <c r="H710" s="2"/>
      <c r="I710" s="55"/>
      <c r="K710" s="37"/>
    </row>
    <row r="711" spans="1:11" ht="14.25" customHeight="1">
      <c r="A711" s="4"/>
      <c r="B711" s="2">
        <v>20</v>
      </c>
      <c r="C711" s="2" t="s">
        <v>557</v>
      </c>
      <c r="D711" s="2" t="s">
        <v>3</v>
      </c>
      <c r="E711" s="18">
        <v>0</v>
      </c>
      <c r="F711" s="74"/>
      <c r="G711" s="74"/>
      <c r="H711" s="2"/>
      <c r="I711" s="55"/>
      <c r="K711" s="37"/>
    </row>
    <row r="712" spans="1:11" ht="14.25" customHeight="1">
      <c r="A712" s="4"/>
      <c r="B712" s="2" t="s">
        <v>21</v>
      </c>
      <c r="C712" s="2" t="s">
        <v>557</v>
      </c>
      <c r="D712" s="2" t="s">
        <v>3</v>
      </c>
      <c r="E712" s="18">
        <v>1.8260000000000038</v>
      </c>
      <c r="F712" s="74"/>
      <c r="G712" s="74"/>
      <c r="H712" s="2"/>
      <c r="I712" s="55"/>
      <c r="K712" s="37"/>
    </row>
    <row r="713" spans="1:11" ht="14.25" customHeight="1">
      <c r="A713" s="4"/>
      <c r="B713" s="2" t="s">
        <v>21</v>
      </c>
      <c r="C713" s="2" t="s">
        <v>855</v>
      </c>
      <c r="D713" s="2" t="s">
        <v>3</v>
      </c>
      <c r="E713" s="18">
        <v>1.523</v>
      </c>
      <c r="F713" s="74"/>
      <c r="G713" s="74"/>
      <c r="H713" s="2"/>
      <c r="I713" s="55"/>
      <c r="K713" s="37"/>
    </row>
    <row r="714" spans="1:11" ht="14.25" customHeight="1">
      <c r="A714" s="4"/>
      <c r="B714" s="2">
        <v>20</v>
      </c>
      <c r="C714" s="2" t="s">
        <v>547</v>
      </c>
      <c r="D714" s="2" t="s">
        <v>3</v>
      </c>
      <c r="E714" s="18">
        <v>7.971999999999998</v>
      </c>
      <c r="F714" s="74"/>
      <c r="G714" s="74"/>
      <c r="H714" s="2"/>
      <c r="I714" s="55"/>
      <c r="K714" s="37"/>
    </row>
    <row r="715" spans="1:11" ht="14.25" customHeight="1">
      <c r="A715" s="4"/>
      <c r="B715" s="2" t="s">
        <v>21</v>
      </c>
      <c r="C715" s="2" t="s">
        <v>547</v>
      </c>
      <c r="D715" s="2" t="s">
        <v>3</v>
      </c>
      <c r="E715" s="18">
        <v>5.682000000000003</v>
      </c>
      <c r="F715" s="74"/>
      <c r="G715" s="74"/>
      <c r="H715" s="2"/>
      <c r="I715" s="55"/>
      <c r="K715" s="37"/>
    </row>
    <row r="716" spans="1:11" ht="14.25" customHeight="1">
      <c r="A716" s="4"/>
      <c r="B716" s="2" t="s">
        <v>21</v>
      </c>
      <c r="C716" s="2" t="s">
        <v>797</v>
      </c>
      <c r="D716" s="2" t="s">
        <v>3</v>
      </c>
      <c r="E716" s="18">
        <v>0</v>
      </c>
      <c r="F716" s="74"/>
      <c r="G716" s="74"/>
      <c r="H716" s="2"/>
      <c r="I716" s="55"/>
      <c r="K716" s="37"/>
    </row>
    <row r="717" spans="1:11" ht="14.25" customHeight="1">
      <c r="A717" s="4"/>
      <c r="B717" s="2" t="s">
        <v>21</v>
      </c>
      <c r="C717" s="2" t="s">
        <v>578</v>
      </c>
      <c r="D717" s="2" t="s">
        <v>3</v>
      </c>
      <c r="E717" s="18">
        <v>2.0469737016526324E-16</v>
      </c>
      <c r="F717" s="74"/>
      <c r="G717" s="74"/>
      <c r="H717" s="2"/>
      <c r="I717" s="55"/>
      <c r="K717" s="37"/>
    </row>
    <row r="718" spans="1:11" ht="14.25" customHeight="1">
      <c r="A718" s="4"/>
      <c r="B718" s="2">
        <v>20</v>
      </c>
      <c r="C718" s="2" t="s">
        <v>573</v>
      </c>
      <c r="D718" s="2" t="s">
        <v>3</v>
      </c>
      <c r="E718" s="18">
        <v>0</v>
      </c>
      <c r="F718" s="74"/>
      <c r="G718" s="74"/>
      <c r="H718" s="2"/>
      <c r="I718" s="55"/>
      <c r="K718" s="37"/>
    </row>
    <row r="719" spans="1:11" ht="14.25" customHeight="1">
      <c r="A719" s="4"/>
      <c r="B719" s="2" t="s">
        <v>21</v>
      </c>
      <c r="C719" s="2" t="s">
        <v>573</v>
      </c>
      <c r="D719" s="2" t="s">
        <v>3</v>
      </c>
      <c r="E719" s="18">
        <v>4.387999999999998</v>
      </c>
      <c r="F719" s="74"/>
      <c r="G719" s="74"/>
      <c r="H719" s="2"/>
      <c r="I719" s="55"/>
      <c r="K719" s="37"/>
    </row>
    <row r="720" spans="1:11" ht="14.25" customHeight="1">
      <c r="A720" s="4"/>
      <c r="B720" s="2">
        <v>20</v>
      </c>
      <c r="C720" s="2" t="s">
        <v>520</v>
      </c>
      <c r="D720" s="2" t="s">
        <v>3</v>
      </c>
      <c r="E720" s="18">
        <v>4.777999999999998</v>
      </c>
      <c r="F720" s="74"/>
      <c r="G720" s="74"/>
      <c r="H720" s="2"/>
      <c r="I720" s="55"/>
      <c r="K720" s="37"/>
    </row>
    <row r="721" spans="1:11" ht="14.25" customHeight="1">
      <c r="A721" s="4"/>
      <c r="B721" s="2" t="s">
        <v>21</v>
      </c>
      <c r="C721" s="2" t="s">
        <v>520</v>
      </c>
      <c r="D721" s="2" t="s">
        <v>3</v>
      </c>
      <c r="E721" s="18">
        <v>1.9400000000000008</v>
      </c>
      <c r="F721" s="74"/>
      <c r="G721" s="74"/>
      <c r="H721" s="2"/>
      <c r="I721" s="55"/>
      <c r="K721" s="37"/>
    </row>
    <row r="722" spans="1:11" ht="14.25" customHeight="1">
      <c r="A722" s="4"/>
      <c r="B722" s="2">
        <v>20</v>
      </c>
      <c r="C722" s="2" t="s">
        <v>579</v>
      </c>
      <c r="D722" s="2" t="s">
        <v>3</v>
      </c>
      <c r="E722" s="18">
        <v>0</v>
      </c>
      <c r="F722" s="74"/>
      <c r="G722" s="74"/>
      <c r="H722" s="2"/>
      <c r="I722" s="55"/>
      <c r="K722" s="37"/>
    </row>
    <row r="723" spans="1:11" ht="14.25" customHeight="1">
      <c r="A723" s="4"/>
      <c r="B723" s="2" t="s">
        <v>21</v>
      </c>
      <c r="C723" s="2" t="s">
        <v>579</v>
      </c>
      <c r="D723" s="2" t="s">
        <v>3</v>
      </c>
      <c r="E723" s="18">
        <v>1.7763568394002505E-15</v>
      </c>
      <c r="F723" s="74"/>
      <c r="G723" s="74"/>
      <c r="H723" s="2"/>
      <c r="I723" s="55"/>
      <c r="K723" s="37"/>
    </row>
    <row r="724" spans="1:11" ht="14.25" customHeight="1">
      <c r="A724" s="4"/>
      <c r="B724" s="2" t="s">
        <v>21</v>
      </c>
      <c r="C724" s="2" t="s">
        <v>832</v>
      </c>
      <c r="D724" s="2" t="s">
        <v>3</v>
      </c>
      <c r="E724" s="18">
        <v>6.630000000000001</v>
      </c>
      <c r="F724" s="74"/>
      <c r="G724" s="74"/>
      <c r="H724" s="2"/>
      <c r="I724" s="55"/>
      <c r="K724" s="37"/>
    </row>
    <row r="725" spans="1:11" ht="14.25" customHeight="1">
      <c r="A725" s="4"/>
      <c r="B725" s="2">
        <v>20</v>
      </c>
      <c r="C725" s="2" t="s">
        <v>698</v>
      </c>
      <c r="D725" s="2" t="s">
        <v>3</v>
      </c>
      <c r="E725" s="18">
        <v>0</v>
      </c>
      <c r="F725" s="74"/>
      <c r="G725" s="74"/>
      <c r="H725" s="2"/>
      <c r="I725" s="55"/>
      <c r="K725" s="37"/>
    </row>
    <row r="726" spans="1:11" ht="14.25" customHeight="1">
      <c r="A726" s="4"/>
      <c r="B726" s="2" t="s">
        <v>21</v>
      </c>
      <c r="C726" s="2" t="s">
        <v>698</v>
      </c>
      <c r="D726" s="2" t="s">
        <v>3</v>
      </c>
      <c r="E726" s="18">
        <v>8.276</v>
      </c>
      <c r="F726" s="74"/>
      <c r="G726" s="74"/>
      <c r="H726" s="2"/>
      <c r="I726" s="55"/>
      <c r="K726" s="37"/>
    </row>
    <row r="727" spans="1:11" ht="14.25" customHeight="1">
      <c r="A727" s="4"/>
      <c r="B727" s="2">
        <v>20</v>
      </c>
      <c r="C727" s="2" t="s">
        <v>699</v>
      </c>
      <c r="D727" s="2" t="s">
        <v>3</v>
      </c>
      <c r="E727" s="18">
        <v>0</v>
      </c>
      <c r="F727" s="74"/>
      <c r="G727" s="74"/>
      <c r="H727" s="2"/>
      <c r="I727" s="55"/>
      <c r="K727" s="37"/>
    </row>
    <row r="728" spans="1:11" ht="14.25" customHeight="1">
      <c r="A728" s="4"/>
      <c r="B728" s="2" t="s">
        <v>21</v>
      </c>
      <c r="C728" s="2" t="s">
        <v>699</v>
      </c>
      <c r="D728" s="2" t="s">
        <v>3</v>
      </c>
      <c r="E728" s="18">
        <v>2.0680000000000005</v>
      </c>
      <c r="F728" s="74"/>
      <c r="G728" s="74"/>
      <c r="H728" s="2"/>
      <c r="I728" s="55"/>
      <c r="K728" s="37"/>
    </row>
    <row r="729" spans="1:11" ht="14.25" customHeight="1">
      <c r="A729" s="4"/>
      <c r="B729" s="2">
        <v>20</v>
      </c>
      <c r="C729" s="2" t="s">
        <v>700</v>
      </c>
      <c r="D729" s="2" t="s">
        <v>3</v>
      </c>
      <c r="E729" s="18">
        <v>0</v>
      </c>
      <c r="F729" s="74"/>
      <c r="G729" s="74"/>
      <c r="H729" s="2"/>
      <c r="I729" s="55"/>
      <c r="K729" s="37"/>
    </row>
    <row r="730" spans="1:11" ht="14.25" customHeight="1">
      <c r="A730" s="4"/>
      <c r="B730" s="2" t="s">
        <v>21</v>
      </c>
      <c r="C730" s="2" t="s">
        <v>700</v>
      </c>
      <c r="D730" s="2" t="s">
        <v>3</v>
      </c>
      <c r="E730" s="18">
        <v>0</v>
      </c>
      <c r="F730" s="74"/>
      <c r="G730" s="74"/>
      <c r="H730" s="2"/>
      <c r="I730" s="55"/>
      <c r="K730" s="37"/>
    </row>
    <row r="731" spans="1:11" ht="14.25" customHeight="1">
      <c r="A731" s="4"/>
      <c r="B731" s="2">
        <v>20</v>
      </c>
      <c r="C731" s="2" t="s">
        <v>759</v>
      </c>
      <c r="D731" s="2" t="s">
        <v>3</v>
      </c>
      <c r="E731" s="18">
        <v>0</v>
      </c>
      <c r="F731" s="74"/>
      <c r="G731" s="74"/>
      <c r="H731" s="2"/>
      <c r="I731" s="55"/>
      <c r="K731" s="37"/>
    </row>
    <row r="732" spans="1:11" ht="14.25" customHeight="1">
      <c r="A732" s="4"/>
      <c r="B732" s="2" t="s">
        <v>21</v>
      </c>
      <c r="C732" s="2" t="s">
        <v>759</v>
      </c>
      <c r="D732" s="2" t="s">
        <v>3</v>
      </c>
      <c r="E732" s="18">
        <v>0</v>
      </c>
      <c r="F732" s="74"/>
      <c r="G732" s="74"/>
      <c r="H732" s="2"/>
      <c r="I732" s="55"/>
      <c r="K732" s="37"/>
    </row>
    <row r="733" spans="1:11" ht="14.25" customHeight="1">
      <c r="A733" s="4"/>
      <c r="B733" s="2">
        <v>20</v>
      </c>
      <c r="C733" s="2" t="s">
        <v>752</v>
      </c>
      <c r="D733" s="2" t="s">
        <v>3</v>
      </c>
      <c r="E733" s="18">
        <v>6.1850000000000005</v>
      </c>
      <c r="F733" s="74"/>
      <c r="G733" s="74"/>
      <c r="H733" s="2"/>
      <c r="I733" s="55"/>
      <c r="K733" s="37"/>
    </row>
    <row r="734" spans="1:11" ht="14.25" customHeight="1">
      <c r="A734" s="4"/>
      <c r="B734" s="2">
        <v>20</v>
      </c>
      <c r="C734" s="2" t="s">
        <v>614</v>
      </c>
      <c r="D734" s="2" t="s">
        <v>3</v>
      </c>
      <c r="E734" s="18">
        <v>3.306000000000001</v>
      </c>
      <c r="F734" s="74"/>
      <c r="G734" s="74"/>
      <c r="H734" s="2"/>
      <c r="I734" s="55"/>
      <c r="K734" s="37"/>
    </row>
    <row r="735" spans="1:11" ht="14.25" customHeight="1">
      <c r="A735" s="4"/>
      <c r="B735" s="2" t="s">
        <v>21</v>
      </c>
      <c r="C735" s="2" t="s">
        <v>614</v>
      </c>
      <c r="D735" s="2" t="s">
        <v>3</v>
      </c>
      <c r="E735" s="18">
        <v>0.6849999999999989</v>
      </c>
      <c r="F735" s="74"/>
      <c r="G735" s="74"/>
      <c r="H735" s="2"/>
      <c r="I735" s="55"/>
      <c r="K735" s="37"/>
    </row>
    <row r="736" spans="1:11" ht="14.25" customHeight="1">
      <c r="A736" s="4"/>
      <c r="B736" s="2">
        <v>20</v>
      </c>
      <c r="C736" s="2" t="s">
        <v>615</v>
      </c>
      <c r="D736" s="2" t="s">
        <v>3</v>
      </c>
      <c r="E736" s="18">
        <v>1.7763568394002505E-15</v>
      </c>
      <c r="F736" s="74"/>
      <c r="G736" s="74"/>
      <c r="H736" s="2"/>
      <c r="I736" s="55"/>
      <c r="K736" s="37"/>
    </row>
    <row r="737" spans="1:11" ht="14.25" customHeight="1">
      <c r="A737" s="4"/>
      <c r="B737" s="2" t="s">
        <v>21</v>
      </c>
      <c r="C737" s="2" t="s">
        <v>615</v>
      </c>
      <c r="D737" s="2" t="s">
        <v>3</v>
      </c>
      <c r="E737" s="18">
        <v>0.9269999999999998</v>
      </c>
      <c r="F737" s="74"/>
      <c r="G737" s="74"/>
      <c r="H737" s="2"/>
      <c r="I737" s="55"/>
      <c r="K737" s="37"/>
    </row>
    <row r="738" spans="1:11" ht="14.25" customHeight="1">
      <c r="A738" s="4"/>
      <c r="B738" s="2">
        <v>20</v>
      </c>
      <c r="C738" s="2" t="s">
        <v>582</v>
      </c>
      <c r="D738" s="2" t="s">
        <v>3</v>
      </c>
      <c r="E738" s="18">
        <v>2.119999999999999</v>
      </c>
      <c r="F738" s="74"/>
      <c r="G738" s="74"/>
      <c r="H738" s="2"/>
      <c r="I738" s="55"/>
      <c r="K738" s="37"/>
    </row>
    <row r="739" spans="1:14" ht="14.25" customHeight="1">
      <c r="A739" s="4"/>
      <c r="B739" s="2" t="s">
        <v>21</v>
      </c>
      <c r="C739" s="2" t="s">
        <v>582</v>
      </c>
      <c r="D739" s="2" t="s">
        <v>3</v>
      </c>
      <c r="E739" s="18">
        <v>5.859999999999999</v>
      </c>
      <c r="F739" s="74"/>
      <c r="G739" s="74"/>
      <c r="H739" s="2"/>
      <c r="I739" s="55"/>
      <c r="K739" s="37"/>
      <c r="N739" s="63"/>
    </row>
    <row r="740" spans="1:11" ht="14.25" customHeight="1">
      <c r="A740" s="4"/>
      <c r="B740" s="2">
        <v>20</v>
      </c>
      <c r="C740" s="2" t="s">
        <v>691</v>
      </c>
      <c r="D740" s="2" t="s">
        <v>3</v>
      </c>
      <c r="E740" s="18">
        <v>0</v>
      </c>
      <c r="F740" s="74"/>
      <c r="G740" s="74"/>
      <c r="H740" s="2"/>
      <c r="I740" s="55"/>
      <c r="K740" s="37"/>
    </row>
    <row r="741" spans="1:11" ht="14.25" customHeight="1">
      <c r="A741" s="4"/>
      <c r="B741" s="2" t="s">
        <v>21</v>
      </c>
      <c r="C741" s="2" t="s">
        <v>691</v>
      </c>
      <c r="D741" s="2" t="s">
        <v>3</v>
      </c>
      <c r="E741" s="18">
        <v>5.52</v>
      </c>
      <c r="F741" s="74"/>
      <c r="G741" s="74"/>
      <c r="H741" s="2"/>
      <c r="I741" s="55"/>
      <c r="K741" s="37"/>
    </row>
    <row r="742" spans="1:11" ht="14.25" customHeight="1">
      <c r="A742" s="4"/>
      <c r="B742" s="2">
        <v>20</v>
      </c>
      <c r="C742" s="2" t="s">
        <v>616</v>
      </c>
      <c r="D742" s="2" t="s">
        <v>3</v>
      </c>
      <c r="E742" s="18">
        <v>6.882000000000001</v>
      </c>
      <c r="F742" s="74"/>
      <c r="G742" s="74"/>
      <c r="H742" s="2"/>
      <c r="I742" s="55"/>
      <c r="K742" s="37"/>
    </row>
    <row r="743" spans="1:11" ht="14.25" customHeight="1">
      <c r="A743" s="4"/>
      <c r="B743" s="2" t="s">
        <v>21</v>
      </c>
      <c r="C743" s="2" t="s">
        <v>616</v>
      </c>
      <c r="D743" s="2" t="s">
        <v>3</v>
      </c>
      <c r="E743" s="18">
        <v>8.852</v>
      </c>
      <c r="F743" s="74"/>
      <c r="G743" s="74"/>
      <c r="H743" s="2"/>
      <c r="I743" s="55"/>
      <c r="K743" s="37"/>
    </row>
    <row r="744" spans="1:11" ht="14.25" customHeight="1">
      <c r="A744" s="4"/>
      <c r="B744" s="2">
        <v>20</v>
      </c>
      <c r="C744" s="2" t="s">
        <v>617</v>
      </c>
      <c r="D744" s="2" t="s">
        <v>3</v>
      </c>
      <c r="E744" s="18">
        <v>6.637999999999998</v>
      </c>
      <c r="F744" s="74"/>
      <c r="G744" s="74"/>
      <c r="H744" s="2"/>
      <c r="I744" s="55"/>
      <c r="K744" s="37"/>
    </row>
    <row r="745" spans="1:11" ht="14.25" customHeight="1">
      <c r="A745" s="4"/>
      <c r="B745" s="2" t="s">
        <v>21</v>
      </c>
      <c r="C745" s="2" t="s">
        <v>617</v>
      </c>
      <c r="D745" s="2" t="s">
        <v>3</v>
      </c>
      <c r="E745" s="18">
        <v>11.901999999999997</v>
      </c>
      <c r="F745" s="74"/>
      <c r="G745" s="74"/>
      <c r="H745" s="2"/>
      <c r="I745" s="55"/>
      <c r="K745" s="37"/>
    </row>
    <row r="746" spans="1:11" ht="14.25" customHeight="1">
      <c r="A746" s="4"/>
      <c r="B746" s="2">
        <v>20</v>
      </c>
      <c r="C746" s="2" t="s">
        <v>661</v>
      </c>
      <c r="D746" s="2" t="s">
        <v>3</v>
      </c>
      <c r="E746" s="18">
        <v>-8.673617379884035E-16</v>
      </c>
      <c r="F746" s="74"/>
      <c r="G746" s="74"/>
      <c r="H746" s="2"/>
      <c r="I746" s="55"/>
      <c r="K746" s="37"/>
    </row>
    <row r="747" spans="1:11" ht="14.25" customHeight="1">
      <c r="A747" s="4"/>
      <c r="B747" s="2" t="s">
        <v>21</v>
      </c>
      <c r="C747" s="2" t="s">
        <v>661</v>
      </c>
      <c r="D747" s="2" t="s">
        <v>3</v>
      </c>
      <c r="E747" s="18">
        <v>6</v>
      </c>
      <c r="F747" s="74"/>
      <c r="G747" s="74"/>
      <c r="H747" s="2"/>
      <c r="I747" s="55"/>
      <c r="K747" s="37"/>
    </row>
    <row r="748" spans="1:11" ht="14.25" customHeight="1">
      <c r="A748" s="4"/>
      <c r="B748" s="2">
        <v>20</v>
      </c>
      <c r="C748" s="2" t="s">
        <v>618</v>
      </c>
      <c r="D748" s="2" t="s">
        <v>3</v>
      </c>
      <c r="E748" s="18">
        <v>2.3410000000000037</v>
      </c>
      <c r="F748" s="74"/>
      <c r="G748" s="74"/>
      <c r="H748" s="2"/>
      <c r="I748" s="55"/>
      <c r="K748" s="37"/>
    </row>
    <row r="749" spans="1:11" ht="14.25" customHeight="1">
      <c r="A749" s="4"/>
      <c r="B749" s="2" t="s">
        <v>21</v>
      </c>
      <c r="C749" s="2" t="s">
        <v>618</v>
      </c>
      <c r="D749" s="2" t="s">
        <v>3</v>
      </c>
      <c r="E749" s="18">
        <v>9.085999999999999</v>
      </c>
      <c r="F749" s="74"/>
      <c r="G749" s="74"/>
      <c r="H749" s="2"/>
      <c r="I749" s="55"/>
      <c r="K749" s="37"/>
    </row>
    <row r="750" spans="1:11" ht="14.25" customHeight="1">
      <c r="A750" s="4"/>
      <c r="B750" s="2">
        <v>20</v>
      </c>
      <c r="C750" s="2" t="s">
        <v>694</v>
      </c>
      <c r="D750" s="2" t="s">
        <v>3</v>
      </c>
      <c r="E750" s="18">
        <v>9.71445146547012E-17</v>
      </c>
      <c r="F750" s="74"/>
      <c r="G750" s="74"/>
      <c r="H750" s="2"/>
      <c r="I750" s="55"/>
      <c r="K750" s="37"/>
    </row>
    <row r="751" spans="1:11" ht="14.25" customHeight="1">
      <c r="A751" s="4"/>
      <c r="B751" s="2">
        <v>20</v>
      </c>
      <c r="C751" s="2" t="s">
        <v>619</v>
      </c>
      <c r="D751" s="2" t="s">
        <v>3</v>
      </c>
      <c r="E751" s="18">
        <v>5.586</v>
      </c>
      <c r="F751" s="74"/>
      <c r="G751" s="74"/>
      <c r="H751" s="2"/>
      <c r="I751" s="55"/>
      <c r="K751" s="37"/>
    </row>
    <row r="752" spans="1:11" ht="14.25" customHeight="1">
      <c r="A752" s="4"/>
      <c r="B752" s="2" t="s">
        <v>21</v>
      </c>
      <c r="C752" s="2" t="s">
        <v>619</v>
      </c>
      <c r="D752" s="2" t="s">
        <v>3</v>
      </c>
      <c r="E752" s="18">
        <v>13.001999999999995</v>
      </c>
      <c r="F752" s="74"/>
      <c r="G752" s="74"/>
      <c r="H752" s="2"/>
      <c r="I752" s="55"/>
      <c r="K752" s="37"/>
    </row>
    <row r="753" spans="1:11" ht="14.25" customHeight="1">
      <c r="A753" s="4"/>
      <c r="B753" s="2">
        <v>20</v>
      </c>
      <c r="C753" s="2" t="s">
        <v>662</v>
      </c>
      <c r="D753" s="2" t="s">
        <v>3</v>
      </c>
      <c r="E753" s="18">
        <v>15.688</v>
      </c>
      <c r="F753" s="74"/>
      <c r="G753" s="74"/>
      <c r="H753" s="2"/>
      <c r="I753" s="55"/>
      <c r="K753" s="37"/>
    </row>
    <row r="754" spans="1:11" ht="14.25" customHeight="1">
      <c r="A754" s="4"/>
      <c r="B754" s="2" t="s">
        <v>21</v>
      </c>
      <c r="C754" s="2" t="s">
        <v>662</v>
      </c>
      <c r="D754" s="2" t="s">
        <v>3</v>
      </c>
      <c r="E754" s="18">
        <v>0</v>
      </c>
      <c r="F754" s="74"/>
      <c r="G754" s="74"/>
      <c r="H754" s="2"/>
      <c r="I754" s="55"/>
      <c r="K754" s="37"/>
    </row>
    <row r="755" spans="1:11" ht="14.25" customHeight="1">
      <c r="A755" s="4"/>
      <c r="B755" s="2">
        <v>20</v>
      </c>
      <c r="C755" s="2" t="s">
        <v>665</v>
      </c>
      <c r="D755" s="2" t="s">
        <v>3</v>
      </c>
      <c r="E755" s="18">
        <v>0</v>
      </c>
      <c r="F755" s="74"/>
      <c r="G755" s="74"/>
      <c r="H755" s="2"/>
      <c r="I755" s="55"/>
      <c r="K755" s="37"/>
    </row>
    <row r="756" spans="1:11" ht="14.25" customHeight="1">
      <c r="A756" s="4"/>
      <c r="B756" s="2" t="s">
        <v>21</v>
      </c>
      <c r="C756" s="2" t="s">
        <v>665</v>
      </c>
      <c r="D756" s="2" t="s">
        <v>3</v>
      </c>
      <c r="E756" s="18">
        <v>2.907999999999999</v>
      </c>
      <c r="F756" s="74"/>
      <c r="G756" s="74"/>
      <c r="H756" s="2"/>
      <c r="I756" s="55"/>
      <c r="K756" s="37"/>
    </row>
    <row r="757" spans="1:11" ht="14.25" customHeight="1">
      <c r="A757" s="4"/>
      <c r="B757" s="2">
        <v>20</v>
      </c>
      <c r="C757" s="2" t="s">
        <v>672</v>
      </c>
      <c r="D757" s="2" t="s">
        <v>3</v>
      </c>
      <c r="E757" s="18">
        <v>2.930000000000001</v>
      </c>
      <c r="F757" s="74"/>
      <c r="G757" s="74"/>
      <c r="H757" s="2"/>
      <c r="I757" s="55"/>
      <c r="K757" s="37"/>
    </row>
    <row r="758" spans="1:11" ht="14.25" customHeight="1">
      <c r="A758" s="4"/>
      <c r="B758" s="2" t="s">
        <v>21</v>
      </c>
      <c r="C758" s="2" t="s">
        <v>672</v>
      </c>
      <c r="D758" s="2" t="s">
        <v>3</v>
      </c>
      <c r="E758" s="18">
        <v>3.399</v>
      </c>
      <c r="F758" s="74"/>
      <c r="G758" s="74"/>
      <c r="H758" s="2"/>
      <c r="I758" s="55"/>
      <c r="K758" s="37"/>
    </row>
    <row r="759" spans="1:11" ht="14.25" customHeight="1">
      <c r="A759" s="4"/>
      <c r="B759" s="2">
        <v>20</v>
      </c>
      <c r="C759" s="2" t="s">
        <v>673</v>
      </c>
      <c r="D759" s="2" t="s">
        <v>3</v>
      </c>
      <c r="E759" s="18">
        <v>9.2</v>
      </c>
      <c r="F759" s="74"/>
      <c r="G759" s="74"/>
      <c r="H759" s="2"/>
      <c r="I759" s="55"/>
      <c r="K759" s="37"/>
    </row>
    <row r="760" spans="1:11" ht="14.25" customHeight="1">
      <c r="A760" s="4"/>
      <c r="B760" s="2">
        <v>20</v>
      </c>
      <c r="C760" s="2" t="s">
        <v>674</v>
      </c>
      <c r="D760" s="2" t="s">
        <v>3</v>
      </c>
      <c r="E760" s="18">
        <v>3.122</v>
      </c>
      <c r="F760" s="74"/>
      <c r="G760" s="74"/>
      <c r="H760" s="2"/>
      <c r="I760" s="55"/>
      <c r="K760" s="37"/>
    </row>
    <row r="761" spans="1:11" ht="14.25" customHeight="1">
      <c r="A761" s="4"/>
      <c r="B761" s="2" t="s">
        <v>21</v>
      </c>
      <c r="C761" s="2" t="s">
        <v>674</v>
      </c>
      <c r="D761" s="2" t="s">
        <v>3</v>
      </c>
      <c r="E761" s="18">
        <v>8.472</v>
      </c>
      <c r="F761" s="74"/>
      <c r="G761" s="74"/>
      <c r="H761" s="2"/>
      <c r="I761" s="55"/>
      <c r="K761" s="37"/>
    </row>
    <row r="762" spans="1:11" ht="14.25" customHeight="1">
      <c r="A762" s="4"/>
      <c r="B762" s="2">
        <v>20</v>
      </c>
      <c r="C762" s="2" t="s">
        <v>778</v>
      </c>
      <c r="D762" s="2" t="s">
        <v>3</v>
      </c>
      <c r="E762" s="18">
        <v>7.7909999999999995</v>
      </c>
      <c r="F762" s="74"/>
      <c r="G762" s="74"/>
      <c r="H762" s="2"/>
      <c r="I762" s="55"/>
      <c r="K762" s="37"/>
    </row>
    <row r="763" spans="1:11" ht="14.25" customHeight="1">
      <c r="A763" s="4"/>
      <c r="B763" s="2">
        <v>20</v>
      </c>
      <c r="C763" s="2" t="s">
        <v>798</v>
      </c>
      <c r="D763" s="2" t="s">
        <v>3</v>
      </c>
      <c r="E763" s="18">
        <v>0</v>
      </c>
      <c r="F763" s="74"/>
      <c r="G763" s="74"/>
      <c r="H763" s="2"/>
      <c r="I763" s="55"/>
      <c r="K763" s="37"/>
    </row>
    <row r="764" spans="1:11" ht="14.25" customHeight="1">
      <c r="A764" s="4"/>
      <c r="B764" s="2" t="s">
        <v>21</v>
      </c>
      <c r="C764" s="2" t="s">
        <v>798</v>
      </c>
      <c r="D764" s="2" t="s">
        <v>3</v>
      </c>
      <c r="E764" s="18">
        <v>2.864</v>
      </c>
      <c r="F764" s="74"/>
      <c r="G764" s="74"/>
      <c r="H764" s="2"/>
      <c r="I764" s="55"/>
      <c r="K764" s="37"/>
    </row>
    <row r="765" spans="1:11" ht="14.25" customHeight="1">
      <c r="A765" s="4"/>
      <c r="B765" s="2">
        <v>20</v>
      </c>
      <c r="C765" s="2" t="s">
        <v>505</v>
      </c>
      <c r="D765" s="2" t="s">
        <v>3</v>
      </c>
      <c r="E765" s="18">
        <v>-3.00454106039183E-15</v>
      </c>
      <c r="F765" s="74"/>
      <c r="G765" s="74"/>
      <c r="H765" s="2"/>
      <c r="I765" s="55"/>
      <c r="K765" s="37"/>
    </row>
    <row r="766" spans="1:11" ht="14.25" customHeight="1">
      <c r="A766" s="4"/>
      <c r="B766" s="2" t="s">
        <v>21</v>
      </c>
      <c r="C766" s="2" t="s">
        <v>505</v>
      </c>
      <c r="D766" s="2" t="s">
        <v>3</v>
      </c>
      <c r="E766" s="18">
        <v>9.074000000000002</v>
      </c>
      <c r="F766" s="74"/>
      <c r="G766" s="74"/>
      <c r="H766" s="2"/>
      <c r="I766" s="55"/>
      <c r="K766" s="37"/>
    </row>
    <row r="767" spans="1:11" ht="14.25" customHeight="1">
      <c r="A767" s="4"/>
      <c r="B767" s="2">
        <v>20</v>
      </c>
      <c r="C767" s="2" t="s">
        <v>498</v>
      </c>
      <c r="D767" s="2" t="s">
        <v>3</v>
      </c>
      <c r="E767" s="18">
        <v>2.0199999999999996</v>
      </c>
      <c r="F767" s="74"/>
      <c r="G767" s="74"/>
      <c r="H767" s="2"/>
      <c r="I767" s="55"/>
      <c r="K767" s="37"/>
    </row>
    <row r="768" spans="1:11" ht="14.25" customHeight="1">
      <c r="A768" s="4"/>
      <c r="B768" s="2" t="s">
        <v>21</v>
      </c>
      <c r="C768" s="2" t="s">
        <v>498</v>
      </c>
      <c r="D768" s="2" t="s">
        <v>3</v>
      </c>
      <c r="E768" s="18">
        <v>1.9839999999999987</v>
      </c>
      <c r="F768" s="74"/>
      <c r="G768" s="74"/>
      <c r="H768" s="86"/>
      <c r="I768" s="55"/>
      <c r="K768" s="37"/>
    </row>
    <row r="769" spans="1:11" ht="14.25" customHeight="1">
      <c r="A769" s="4"/>
      <c r="B769" s="2">
        <v>20</v>
      </c>
      <c r="C769" s="2" t="s">
        <v>482</v>
      </c>
      <c r="D769" s="2" t="s">
        <v>3</v>
      </c>
      <c r="E769" s="18">
        <v>1.1939999999999968</v>
      </c>
      <c r="F769" s="74"/>
      <c r="G769" s="74"/>
      <c r="H769" s="2"/>
      <c r="I769" s="55"/>
      <c r="K769" s="37"/>
    </row>
    <row r="770" spans="1:11" ht="14.25" customHeight="1">
      <c r="A770" s="4"/>
      <c r="B770" s="2" t="s">
        <v>21</v>
      </c>
      <c r="C770" s="2" t="s">
        <v>482</v>
      </c>
      <c r="D770" s="2" t="s">
        <v>3</v>
      </c>
      <c r="E770" s="18">
        <v>6.619999999999999</v>
      </c>
      <c r="F770" s="74"/>
      <c r="G770" s="74"/>
      <c r="H770" s="2"/>
      <c r="I770" s="55"/>
      <c r="K770" s="37"/>
    </row>
    <row r="771" spans="1:11" ht="14.25" customHeight="1">
      <c r="A771" s="4"/>
      <c r="B771" s="2">
        <v>20</v>
      </c>
      <c r="C771" s="2" t="s">
        <v>567</v>
      </c>
      <c r="D771" s="2" t="s">
        <v>3</v>
      </c>
      <c r="E771" s="18">
        <v>3.677999999999997</v>
      </c>
      <c r="F771" s="74"/>
      <c r="G771" s="74"/>
      <c r="H771" s="2"/>
      <c r="I771" s="55"/>
      <c r="K771" s="37"/>
    </row>
    <row r="772" spans="1:11" ht="14.25" customHeight="1">
      <c r="A772" s="4"/>
      <c r="B772" s="2" t="s">
        <v>21</v>
      </c>
      <c r="C772" s="2" t="s">
        <v>567</v>
      </c>
      <c r="D772" s="2" t="s">
        <v>3</v>
      </c>
      <c r="E772" s="18">
        <v>11.64</v>
      </c>
      <c r="F772" s="74"/>
      <c r="G772" s="74"/>
      <c r="H772" s="2"/>
      <c r="I772" s="55"/>
      <c r="K772" s="37"/>
    </row>
    <row r="773" spans="1:11" ht="14.25" customHeight="1">
      <c r="A773" s="4"/>
      <c r="B773" s="2" t="s">
        <v>21</v>
      </c>
      <c r="C773" s="2" t="s">
        <v>799</v>
      </c>
      <c r="D773" s="2" t="s">
        <v>3</v>
      </c>
      <c r="E773" s="18">
        <v>1.166</v>
      </c>
      <c r="F773" s="74"/>
      <c r="G773" s="74"/>
      <c r="H773" s="2"/>
      <c r="I773" s="55"/>
      <c r="K773" s="37"/>
    </row>
    <row r="774" spans="1:11" ht="14.25" customHeight="1">
      <c r="A774" s="4"/>
      <c r="B774" s="2">
        <v>20</v>
      </c>
      <c r="C774" s="2" t="s">
        <v>553</v>
      </c>
      <c r="D774" s="2" t="s">
        <v>3</v>
      </c>
      <c r="E774" s="18">
        <v>27.501999999999995</v>
      </c>
      <c r="F774" s="74"/>
      <c r="G774" s="74"/>
      <c r="H774" s="2"/>
      <c r="I774" s="55"/>
      <c r="K774" s="37"/>
    </row>
    <row r="775" spans="1:11" ht="14.25" customHeight="1">
      <c r="A775" s="4"/>
      <c r="B775" s="2" t="s">
        <v>21</v>
      </c>
      <c r="C775" s="2" t="s">
        <v>553</v>
      </c>
      <c r="D775" s="2" t="s">
        <v>3</v>
      </c>
      <c r="E775" s="18">
        <v>9.358000000000002</v>
      </c>
      <c r="F775" s="74"/>
      <c r="G775" s="74"/>
      <c r="H775" s="2"/>
      <c r="I775" s="55"/>
      <c r="K775" s="37"/>
    </row>
    <row r="776" spans="1:11" ht="14.25" customHeight="1">
      <c r="A776" s="4"/>
      <c r="B776" s="2">
        <v>20</v>
      </c>
      <c r="C776" s="2" t="s">
        <v>663</v>
      </c>
      <c r="D776" s="2" t="s">
        <v>3</v>
      </c>
      <c r="E776" s="18">
        <v>3.7779999999999996</v>
      </c>
      <c r="F776" s="74"/>
      <c r="G776" s="74"/>
      <c r="H776" s="2"/>
      <c r="I776" s="55"/>
      <c r="K776" s="37"/>
    </row>
    <row r="777" spans="1:11" ht="14.25" customHeight="1">
      <c r="A777" s="4"/>
      <c r="B777" s="2" t="s">
        <v>21</v>
      </c>
      <c r="C777" s="2" t="s">
        <v>663</v>
      </c>
      <c r="D777" s="2" t="s">
        <v>3</v>
      </c>
      <c r="E777" s="18">
        <v>0</v>
      </c>
      <c r="F777" s="74"/>
      <c r="G777" s="74"/>
      <c r="H777" s="2"/>
      <c r="I777" s="55"/>
      <c r="K777" s="37"/>
    </row>
    <row r="778" spans="1:11" ht="14.25" customHeight="1">
      <c r="A778" s="4"/>
      <c r="B778" s="2">
        <v>20</v>
      </c>
      <c r="C778" s="2" t="s">
        <v>569</v>
      </c>
      <c r="D778" s="2" t="s">
        <v>3</v>
      </c>
      <c r="E778" s="18">
        <v>4.195000000000002</v>
      </c>
      <c r="F778" s="74"/>
      <c r="G778" s="74"/>
      <c r="H778" s="2"/>
      <c r="I778" s="55"/>
      <c r="K778" s="37"/>
    </row>
    <row r="779" spans="1:11" ht="14.25" customHeight="1">
      <c r="A779" s="4"/>
      <c r="B779" s="2" t="s">
        <v>21</v>
      </c>
      <c r="C779" s="2" t="s">
        <v>569</v>
      </c>
      <c r="D779" s="2" t="s">
        <v>3</v>
      </c>
      <c r="E779" s="18">
        <v>0</v>
      </c>
      <c r="F779" s="74"/>
      <c r="G779" s="74"/>
      <c r="H779" s="2"/>
      <c r="I779" s="55"/>
      <c r="K779" s="37"/>
    </row>
    <row r="780" spans="1:11" ht="14.25" customHeight="1">
      <c r="A780" s="4"/>
      <c r="B780" s="2">
        <v>20</v>
      </c>
      <c r="C780" s="2" t="s">
        <v>533</v>
      </c>
      <c r="D780" s="2" t="s">
        <v>3</v>
      </c>
      <c r="E780" s="18">
        <v>7.563394355258879E-16</v>
      </c>
      <c r="F780" s="74"/>
      <c r="G780" s="74"/>
      <c r="H780" s="2"/>
      <c r="I780" s="55"/>
      <c r="K780" s="37"/>
    </row>
    <row r="781" spans="1:11" ht="14.25" customHeight="1">
      <c r="A781" s="4"/>
      <c r="B781" s="2">
        <v>20</v>
      </c>
      <c r="C781" s="2" t="s">
        <v>576</v>
      </c>
      <c r="D781" s="2" t="s">
        <v>3</v>
      </c>
      <c r="E781" s="18">
        <v>2.5659999999999985</v>
      </c>
      <c r="F781" s="74"/>
      <c r="G781" s="74"/>
      <c r="H781" s="2"/>
      <c r="I781" s="55"/>
      <c r="K781" s="37"/>
    </row>
    <row r="782" spans="1:11" ht="14.25" customHeight="1">
      <c r="A782" s="4"/>
      <c r="B782" s="2" t="s">
        <v>21</v>
      </c>
      <c r="C782" s="2" t="s">
        <v>576</v>
      </c>
      <c r="D782" s="2" t="s">
        <v>3</v>
      </c>
      <c r="E782" s="18">
        <v>-1.1102230246251565E-14</v>
      </c>
      <c r="F782" s="74"/>
      <c r="G782" s="74"/>
      <c r="H782" s="2"/>
      <c r="I782" s="55"/>
      <c r="K782" s="37"/>
    </row>
    <row r="783" spans="1:11" ht="14.25" customHeight="1">
      <c r="A783" s="4"/>
      <c r="B783" s="2">
        <v>20</v>
      </c>
      <c r="C783" s="2" t="s">
        <v>710</v>
      </c>
      <c r="D783" s="2" t="s">
        <v>3</v>
      </c>
      <c r="E783" s="18">
        <v>0</v>
      </c>
      <c r="F783" s="74"/>
      <c r="G783" s="74"/>
      <c r="H783" s="2"/>
      <c r="I783" s="55"/>
      <c r="K783" s="37"/>
    </row>
    <row r="784" spans="1:11" ht="14.25" customHeight="1">
      <c r="A784" s="4"/>
      <c r="B784" s="2" t="s">
        <v>21</v>
      </c>
      <c r="C784" s="2" t="s">
        <v>710</v>
      </c>
      <c r="D784" s="2" t="s">
        <v>3</v>
      </c>
      <c r="E784" s="18">
        <v>2.41</v>
      </c>
      <c r="F784" s="74"/>
      <c r="G784" s="74"/>
      <c r="H784" s="2"/>
      <c r="I784" s="55"/>
      <c r="K784" s="37"/>
    </row>
    <row r="785" spans="1:11" ht="14.25" customHeight="1">
      <c r="A785" s="4"/>
      <c r="B785" s="2">
        <v>20</v>
      </c>
      <c r="C785" s="2" t="s">
        <v>577</v>
      </c>
      <c r="D785" s="2" t="s">
        <v>3</v>
      </c>
      <c r="E785" s="18">
        <v>2.344</v>
      </c>
      <c r="F785" s="74"/>
      <c r="G785" s="74"/>
      <c r="H785" s="2"/>
      <c r="I785" s="55"/>
      <c r="K785" s="37"/>
    </row>
    <row r="786" spans="1:11" ht="14.25" customHeight="1">
      <c r="A786" s="4"/>
      <c r="B786" s="2" t="s">
        <v>21</v>
      </c>
      <c r="C786" s="2" t="s">
        <v>577</v>
      </c>
      <c r="D786" s="2" t="s">
        <v>3</v>
      </c>
      <c r="E786" s="18">
        <v>7.304</v>
      </c>
      <c r="F786" s="74"/>
      <c r="G786" s="74"/>
      <c r="H786" s="2"/>
      <c r="I786" s="55"/>
      <c r="K786" s="37"/>
    </row>
    <row r="787" spans="1:11" ht="14.25" customHeight="1">
      <c r="A787" s="4"/>
      <c r="B787" s="2">
        <v>20</v>
      </c>
      <c r="C787" s="2" t="s">
        <v>580</v>
      </c>
      <c r="D787" s="2" t="s">
        <v>3</v>
      </c>
      <c r="E787" s="18">
        <v>2.7299999999999986</v>
      </c>
      <c r="F787" s="74"/>
      <c r="G787" s="74"/>
      <c r="H787" s="2"/>
      <c r="I787" s="55"/>
      <c r="K787" s="37"/>
    </row>
    <row r="788" spans="1:11" ht="14.25" customHeight="1">
      <c r="A788" s="4"/>
      <c r="B788" s="2" t="s">
        <v>21</v>
      </c>
      <c r="C788" s="2" t="s">
        <v>580</v>
      </c>
      <c r="D788" s="2" t="s">
        <v>3</v>
      </c>
      <c r="E788" s="18">
        <v>5.15</v>
      </c>
      <c r="F788" s="74"/>
      <c r="G788" s="74"/>
      <c r="H788" s="2"/>
      <c r="I788" s="55"/>
      <c r="K788" s="37"/>
    </row>
    <row r="789" spans="1:11" ht="14.25" customHeight="1">
      <c r="A789" s="4"/>
      <c r="B789" s="2">
        <v>20</v>
      </c>
      <c r="C789" s="2" t="s">
        <v>678</v>
      </c>
      <c r="D789" s="2" t="s">
        <v>3</v>
      </c>
      <c r="E789" s="18">
        <v>2.5000000000000004</v>
      </c>
      <c r="F789" s="74"/>
      <c r="G789" s="74"/>
      <c r="H789" s="2"/>
      <c r="I789" s="55"/>
      <c r="K789" s="37"/>
    </row>
    <row r="790" spans="1:11" ht="14.25" customHeight="1">
      <c r="A790" s="4"/>
      <c r="B790" s="2" t="s">
        <v>21</v>
      </c>
      <c r="C790" s="2" t="s">
        <v>678</v>
      </c>
      <c r="D790" s="2" t="s">
        <v>3</v>
      </c>
      <c r="E790" s="18">
        <v>0</v>
      </c>
      <c r="F790" s="74"/>
      <c r="G790" s="74"/>
      <c r="H790" s="2"/>
      <c r="I790" s="55"/>
      <c r="K790" s="37"/>
    </row>
    <row r="791" spans="1:11" ht="14.25" customHeight="1">
      <c r="A791" s="4"/>
      <c r="B791" s="2">
        <v>20</v>
      </c>
      <c r="C791" s="2" t="s">
        <v>669</v>
      </c>
      <c r="D791" s="2" t="s">
        <v>3</v>
      </c>
      <c r="E791" s="18">
        <v>3.9968028886505635E-15</v>
      </c>
      <c r="F791" s="74"/>
      <c r="G791" s="74"/>
      <c r="H791" s="2"/>
      <c r="I791" s="55"/>
      <c r="K791" s="37"/>
    </row>
    <row r="792" spans="1:11" ht="14.25" customHeight="1">
      <c r="A792" s="4"/>
      <c r="B792" s="2" t="s">
        <v>21</v>
      </c>
      <c r="C792" s="2" t="s">
        <v>669</v>
      </c>
      <c r="D792" s="2" t="s">
        <v>3</v>
      </c>
      <c r="E792" s="18">
        <v>2.7940000000000005</v>
      </c>
      <c r="F792" s="74"/>
      <c r="G792" s="74"/>
      <c r="H792" s="2"/>
      <c r="I792" s="55"/>
      <c r="K792" s="37"/>
    </row>
    <row r="793" spans="1:11" ht="14.25" customHeight="1">
      <c r="A793" s="4"/>
      <c r="B793" s="2">
        <v>20</v>
      </c>
      <c r="C793" s="2" t="s">
        <v>753</v>
      </c>
      <c r="D793" s="2" t="s">
        <v>3</v>
      </c>
      <c r="E793" s="18">
        <v>0</v>
      </c>
      <c r="F793" s="74"/>
      <c r="G793" s="74"/>
      <c r="H793" s="2"/>
      <c r="I793" s="55"/>
      <c r="K793" s="37"/>
    </row>
    <row r="794" spans="1:11" ht="14.25" customHeight="1">
      <c r="A794" s="4"/>
      <c r="B794" s="2">
        <v>20</v>
      </c>
      <c r="C794" s="2" t="s">
        <v>667</v>
      </c>
      <c r="D794" s="2" t="s">
        <v>3</v>
      </c>
      <c r="E794" s="18">
        <v>6.052000000000001</v>
      </c>
      <c r="F794" s="74"/>
      <c r="G794" s="74"/>
      <c r="H794" s="2"/>
      <c r="I794" s="55"/>
      <c r="K794" s="37"/>
    </row>
    <row r="795" spans="1:11" ht="14.25" customHeight="1">
      <c r="A795" s="4"/>
      <c r="B795" s="2" t="s">
        <v>21</v>
      </c>
      <c r="C795" s="2" t="s">
        <v>667</v>
      </c>
      <c r="D795" s="2" t="s">
        <v>3</v>
      </c>
      <c r="E795" s="18">
        <v>4.87</v>
      </c>
      <c r="F795" s="74"/>
      <c r="G795" s="74"/>
      <c r="H795" s="2"/>
      <c r="I795" s="55"/>
      <c r="K795" s="37"/>
    </row>
    <row r="796" spans="1:11" ht="14.25" customHeight="1">
      <c r="A796" s="4"/>
      <c r="B796" s="2">
        <v>20</v>
      </c>
      <c r="C796" s="2" t="s">
        <v>748</v>
      </c>
      <c r="D796" s="2" t="s">
        <v>3</v>
      </c>
      <c r="E796" s="18">
        <v>0</v>
      </c>
      <c r="F796" s="74"/>
      <c r="G796" s="74"/>
      <c r="H796" s="2"/>
      <c r="I796" s="55"/>
      <c r="K796" s="37"/>
    </row>
    <row r="797" spans="1:11" ht="14.25" customHeight="1">
      <c r="A797" s="4"/>
      <c r="B797" s="2">
        <v>20</v>
      </c>
      <c r="C797" s="2" t="s">
        <v>760</v>
      </c>
      <c r="D797" s="2" t="s">
        <v>3</v>
      </c>
      <c r="E797" s="18">
        <v>3.7380000000000004</v>
      </c>
      <c r="F797" s="74"/>
      <c r="G797" s="74"/>
      <c r="H797" s="2"/>
      <c r="I797" s="55"/>
      <c r="K797" s="37"/>
    </row>
    <row r="798" spans="1:11" ht="14.25" customHeight="1">
      <c r="A798" s="4"/>
      <c r="B798" s="2" t="s">
        <v>21</v>
      </c>
      <c r="C798" s="2" t="s">
        <v>744</v>
      </c>
      <c r="D798" s="2" t="s">
        <v>3</v>
      </c>
      <c r="E798" s="18">
        <v>3.5780000000000003</v>
      </c>
      <c r="F798" s="74"/>
      <c r="G798" s="74"/>
      <c r="H798" s="2"/>
      <c r="I798" s="55"/>
      <c r="K798" s="37"/>
    </row>
    <row r="799" spans="1:11" ht="14.25" customHeight="1">
      <c r="A799" s="4"/>
      <c r="B799" s="2">
        <v>20</v>
      </c>
      <c r="C799" s="2" t="s">
        <v>620</v>
      </c>
      <c r="D799" s="2" t="s">
        <v>3</v>
      </c>
      <c r="E799" s="18">
        <v>5.619999999999999</v>
      </c>
      <c r="F799" s="74"/>
      <c r="G799" s="74"/>
      <c r="H799" s="2"/>
      <c r="I799" s="55"/>
      <c r="K799" s="37"/>
    </row>
    <row r="800" spans="1:11" ht="14.25" customHeight="1">
      <c r="A800" s="4"/>
      <c r="B800" s="2" t="s">
        <v>21</v>
      </c>
      <c r="C800" s="2" t="s">
        <v>620</v>
      </c>
      <c r="D800" s="2" t="s">
        <v>3</v>
      </c>
      <c r="E800" s="18">
        <v>10.166</v>
      </c>
      <c r="F800" s="74"/>
      <c r="G800" s="74"/>
      <c r="H800" s="2"/>
      <c r="I800" s="55"/>
      <c r="K800" s="37"/>
    </row>
    <row r="801" spans="1:11" ht="14.25" customHeight="1">
      <c r="A801" s="4"/>
      <c r="B801" s="2">
        <v>20</v>
      </c>
      <c r="C801" s="2" t="s">
        <v>590</v>
      </c>
      <c r="D801" s="2" t="s">
        <v>3</v>
      </c>
      <c r="E801" s="18">
        <v>7.824000000000001</v>
      </c>
      <c r="F801" s="74"/>
      <c r="G801" s="74"/>
      <c r="H801" s="2"/>
      <c r="I801" s="55"/>
      <c r="K801" s="37"/>
    </row>
    <row r="802" spans="1:11" ht="14.25" customHeight="1">
      <c r="A802" s="4"/>
      <c r="B802" s="2" t="s">
        <v>21</v>
      </c>
      <c r="C802" s="2" t="s">
        <v>590</v>
      </c>
      <c r="D802" s="2" t="s">
        <v>3</v>
      </c>
      <c r="E802" s="18">
        <v>3.8499999999999996</v>
      </c>
      <c r="F802" s="74"/>
      <c r="G802" s="74"/>
      <c r="H802" s="2"/>
      <c r="I802" s="55"/>
      <c r="K802" s="37"/>
    </row>
    <row r="803" spans="1:11" ht="14.25" customHeight="1">
      <c r="A803" s="4"/>
      <c r="B803" s="2">
        <v>20</v>
      </c>
      <c r="C803" s="2" t="s">
        <v>703</v>
      </c>
      <c r="D803" s="2" t="s">
        <v>3</v>
      </c>
      <c r="E803" s="18">
        <v>8.27</v>
      </c>
      <c r="F803" s="74"/>
      <c r="G803" s="74"/>
      <c r="H803" s="2"/>
      <c r="I803" s="55"/>
      <c r="K803" s="37"/>
    </row>
    <row r="804" spans="1:11" ht="14.25" customHeight="1">
      <c r="A804" s="4"/>
      <c r="B804" s="2">
        <v>20</v>
      </c>
      <c r="C804" s="2" t="s">
        <v>621</v>
      </c>
      <c r="D804" s="2" t="s">
        <v>3</v>
      </c>
      <c r="E804" s="18">
        <v>13.989999999999998</v>
      </c>
      <c r="F804" s="74"/>
      <c r="G804" s="74"/>
      <c r="H804" s="2"/>
      <c r="I804" s="55"/>
      <c r="K804" s="37"/>
    </row>
    <row r="805" spans="1:11" ht="14.25" customHeight="1">
      <c r="A805" s="4"/>
      <c r="B805" s="2" t="s">
        <v>21</v>
      </c>
      <c r="C805" s="2" t="s">
        <v>621</v>
      </c>
      <c r="D805" s="2" t="s">
        <v>3</v>
      </c>
      <c r="E805" s="18">
        <v>2.886000000000001</v>
      </c>
      <c r="F805" s="74"/>
      <c r="G805" s="74"/>
      <c r="H805" s="2"/>
      <c r="I805" s="55"/>
      <c r="K805" s="37"/>
    </row>
    <row r="806" spans="1:11" ht="14.25" customHeight="1">
      <c r="A806" s="4"/>
      <c r="B806" s="2">
        <v>20</v>
      </c>
      <c r="C806" s="2" t="s">
        <v>704</v>
      </c>
      <c r="D806" s="2" t="s">
        <v>3</v>
      </c>
      <c r="E806" s="18">
        <v>8.227</v>
      </c>
      <c r="F806" s="74"/>
      <c r="G806" s="74"/>
      <c r="H806" s="2"/>
      <c r="I806" s="55"/>
      <c r="K806" s="37"/>
    </row>
    <row r="807" spans="1:11" ht="14.25" customHeight="1">
      <c r="A807" s="4"/>
      <c r="B807" s="2">
        <v>20</v>
      </c>
      <c r="C807" s="2" t="s">
        <v>622</v>
      </c>
      <c r="D807" s="2" t="s">
        <v>3</v>
      </c>
      <c r="E807" s="18">
        <v>9.054</v>
      </c>
      <c r="F807" s="74"/>
      <c r="G807" s="74"/>
      <c r="H807" s="2"/>
      <c r="I807" s="55"/>
      <c r="K807" s="37"/>
    </row>
    <row r="808" spans="1:11" ht="14.25" customHeight="1">
      <c r="A808" s="4"/>
      <c r="B808" s="2" t="s">
        <v>21</v>
      </c>
      <c r="C808" s="2" t="s">
        <v>622</v>
      </c>
      <c r="D808" s="2" t="s">
        <v>3</v>
      </c>
      <c r="E808" s="18">
        <v>16.887999999999998</v>
      </c>
      <c r="F808" s="74"/>
      <c r="G808" s="74"/>
      <c r="H808" s="2"/>
      <c r="I808" s="55"/>
      <c r="K808" s="37"/>
    </row>
    <row r="809" spans="1:11" ht="14.25" customHeight="1">
      <c r="A809" s="4"/>
      <c r="B809" s="2">
        <v>20</v>
      </c>
      <c r="C809" s="2" t="s">
        <v>693</v>
      </c>
      <c r="D809" s="2" t="s">
        <v>3</v>
      </c>
      <c r="E809" s="18">
        <v>12.464000000000002</v>
      </c>
      <c r="F809" s="74"/>
      <c r="G809" s="74"/>
      <c r="H809" s="2"/>
      <c r="I809" s="55"/>
      <c r="K809" s="37"/>
    </row>
    <row r="810" spans="1:11" ht="14.25" customHeight="1">
      <c r="A810" s="4"/>
      <c r="B810" s="2">
        <v>20</v>
      </c>
      <c r="C810" s="2" t="s">
        <v>705</v>
      </c>
      <c r="D810" s="2" t="s">
        <v>3</v>
      </c>
      <c r="E810" s="18">
        <v>5.403999999999999</v>
      </c>
      <c r="F810" s="74"/>
      <c r="G810" s="74"/>
      <c r="H810" s="2"/>
      <c r="I810" s="55"/>
      <c r="K810" s="37"/>
    </row>
    <row r="811" spans="1:11" ht="14.25" customHeight="1">
      <c r="A811" s="4"/>
      <c r="B811" s="2" t="s">
        <v>21</v>
      </c>
      <c r="C811" s="2" t="s">
        <v>705</v>
      </c>
      <c r="D811" s="2" t="s">
        <v>3</v>
      </c>
      <c r="E811" s="18">
        <v>13.467999999999996</v>
      </c>
      <c r="F811" s="74"/>
      <c r="G811" s="74"/>
      <c r="H811" s="2"/>
      <c r="I811" s="55"/>
      <c r="K811" s="37"/>
    </row>
    <row r="812" spans="1:11" ht="14.25" customHeight="1">
      <c r="A812" s="4"/>
      <c r="B812" s="2">
        <v>20</v>
      </c>
      <c r="C812" s="2" t="s">
        <v>706</v>
      </c>
      <c r="D812" s="2" t="s">
        <v>3</v>
      </c>
      <c r="E812" s="18">
        <v>7.542</v>
      </c>
      <c r="F812" s="74"/>
      <c r="G812" s="74"/>
      <c r="H812" s="2"/>
      <c r="I812" s="55"/>
      <c r="K812" s="37"/>
    </row>
    <row r="813" spans="1:11" ht="14.25" customHeight="1">
      <c r="A813" s="4"/>
      <c r="B813" s="2">
        <v>20</v>
      </c>
      <c r="C813" s="2" t="s">
        <v>623</v>
      </c>
      <c r="D813" s="2" t="s">
        <v>3</v>
      </c>
      <c r="E813" s="18">
        <v>2.4399999999999986</v>
      </c>
      <c r="F813" s="74"/>
      <c r="G813" s="74"/>
      <c r="H813" s="2"/>
      <c r="I813" s="55"/>
      <c r="K813" s="37"/>
    </row>
    <row r="814" spans="1:11" ht="14.25" customHeight="1">
      <c r="A814" s="4"/>
      <c r="B814" s="2" t="s">
        <v>21</v>
      </c>
      <c r="C814" s="2" t="s">
        <v>623</v>
      </c>
      <c r="D814" s="2" t="s">
        <v>3</v>
      </c>
      <c r="E814" s="18">
        <v>0</v>
      </c>
      <c r="F814" s="74"/>
      <c r="G814" s="74"/>
      <c r="H814" s="2"/>
      <c r="I814" s="55"/>
      <c r="K814" s="37"/>
    </row>
    <row r="815" spans="1:11" ht="14.25" customHeight="1">
      <c r="A815" s="4"/>
      <c r="B815" s="2">
        <v>20</v>
      </c>
      <c r="C815" s="2" t="s">
        <v>624</v>
      </c>
      <c r="D815" s="2" t="s">
        <v>3</v>
      </c>
      <c r="E815" s="18">
        <v>5.43</v>
      </c>
      <c r="F815" s="74"/>
      <c r="G815" s="74"/>
      <c r="H815" s="2"/>
      <c r="I815" s="55"/>
      <c r="K815" s="37"/>
    </row>
    <row r="816" spans="1:11" ht="14.25" customHeight="1">
      <c r="A816" s="4"/>
      <c r="B816" s="2" t="s">
        <v>21</v>
      </c>
      <c r="C816" s="2" t="s">
        <v>624</v>
      </c>
      <c r="D816" s="2" t="s">
        <v>3</v>
      </c>
      <c r="E816" s="18">
        <v>18.477999999999998</v>
      </c>
      <c r="F816" s="74"/>
      <c r="G816" s="74"/>
      <c r="H816" s="2"/>
      <c r="I816" s="55"/>
      <c r="K816" s="37"/>
    </row>
    <row r="817" spans="1:11" ht="14.25" customHeight="1">
      <c r="A817" s="4"/>
      <c r="B817" s="2">
        <v>20</v>
      </c>
      <c r="C817" s="2" t="s">
        <v>717</v>
      </c>
      <c r="D817" s="2" t="s">
        <v>3</v>
      </c>
      <c r="E817" s="18">
        <v>5.8500000000000005</v>
      </c>
      <c r="F817" s="74"/>
      <c r="G817" s="74"/>
      <c r="H817" s="2"/>
      <c r="I817" s="55"/>
      <c r="K817" s="37"/>
    </row>
    <row r="818" spans="1:11" ht="14.25" customHeight="1">
      <c r="A818" s="4"/>
      <c r="B818" s="2" t="s">
        <v>21</v>
      </c>
      <c r="C818" s="2" t="s">
        <v>717</v>
      </c>
      <c r="D818" s="2" t="s">
        <v>3</v>
      </c>
      <c r="E818" s="18">
        <v>7.94</v>
      </c>
      <c r="F818" s="74"/>
      <c r="G818" s="74"/>
      <c r="H818" s="2"/>
      <c r="I818" s="55"/>
      <c r="K818" s="37"/>
    </row>
    <row r="819" spans="1:11" ht="14.25" customHeight="1">
      <c r="A819" s="4"/>
      <c r="B819" s="2">
        <v>20</v>
      </c>
      <c r="C819" s="2" t="s">
        <v>754</v>
      </c>
      <c r="D819" s="2" t="s">
        <v>3</v>
      </c>
      <c r="E819" s="18">
        <v>0</v>
      </c>
      <c r="F819" s="74"/>
      <c r="G819" s="74"/>
      <c r="H819" s="2"/>
      <c r="I819" s="55"/>
      <c r="K819" s="37"/>
    </row>
    <row r="820" spans="1:11" ht="14.25" customHeight="1">
      <c r="A820" s="4"/>
      <c r="B820" s="2" t="s">
        <v>21</v>
      </c>
      <c r="C820" s="2" t="s">
        <v>754</v>
      </c>
      <c r="D820" s="2" t="s">
        <v>3</v>
      </c>
      <c r="E820" s="18">
        <v>0</v>
      </c>
      <c r="F820" s="74"/>
      <c r="G820" s="74"/>
      <c r="H820" s="2"/>
      <c r="I820" s="55"/>
      <c r="K820" s="37"/>
    </row>
    <row r="821" spans="1:11" ht="14.25" customHeight="1">
      <c r="A821" s="4"/>
      <c r="B821" s="2">
        <v>20</v>
      </c>
      <c r="C821" s="2" t="s">
        <v>755</v>
      </c>
      <c r="D821" s="2" t="s">
        <v>3</v>
      </c>
      <c r="E821" s="18">
        <v>9.872</v>
      </c>
      <c r="F821" s="74"/>
      <c r="G821" s="74"/>
      <c r="H821" s="2"/>
      <c r="I821" s="55"/>
      <c r="K821" s="37"/>
    </row>
    <row r="822" spans="1:11" ht="14.25" customHeight="1">
      <c r="A822" s="4"/>
      <c r="B822" s="2" t="s">
        <v>21</v>
      </c>
      <c r="C822" s="2" t="s">
        <v>755</v>
      </c>
      <c r="D822" s="2" t="s">
        <v>3</v>
      </c>
      <c r="E822" s="18">
        <v>27.494</v>
      </c>
      <c r="F822" s="74"/>
      <c r="G822" s="74"/>
      <c r="H822" s="2"/>
      <c r="I822" s="55"/>
      <c r="K822" s="37"/>
    </row>
    <row r="823" spans="1:11" ht="14.25" customHeight="1">
      <c r="A823" s="4"/>
      <c r="B823" s="2">
        <v>20</v>
      </c>
      <c r="C823" s="2" t="s">
        <v>756</v>
      </c>
      <c r="D823" s="2" t="s">
        <v>3</v>
      </c>
      <c r="E823" s="18">
        <v>5.7879999999999985</v>
      </c>
      <c r="F823" s="74"/>
      <c r="G823" s="74"/>
      <c r="H823" s="2"/>
      <c r="I823" s="55"/>
      <c r="K823" s="37"/>
    </row>
    <row r="824" spans="1:11" ht="14.25" customHeight="1">
      <c r="A824" s="4"/>
      <c r="B824" s="2">
        <v>20</v>
      </c>
      <c r="C824" s="2" t="s">
        <v>803</v>
      </c>
      <c r="D824" s="2" t="s">
        <v>3</v>
      </c>
      <c r="E824" s="18">
        <v>5.518000000000001</v>
      </c>
      <c r="F824" s="74"/>
      <c r="G824" s="74"/>
      <c r="H824" s="2"/>
      <c r="I824" s="55"/>
      <c r="K824" s="37"/>
    </row>
    <row r="825" spans="1:11" ht="14.25" customHeight="1">
      <c r="A825" s="4"/>
      <c r="B825" s="2">
        <v>20</v>
      </c>
      <c r="C825" s="2" t="s">
        <v>810</v>
      </c>
      <c r="D825" s="2" t="s">
        <v>3</v>
      </c>
      <c r="E825" s="18">
        <v>0</v>
      </c>
      <c r="F825" s="74"/>
      <c r="G825" s="74"/>
      <c r="H825" s="2"/>
      <c r="I825" s="55"/>
      <c r="K825" s="37"/>
    </row>
    <row r="826" spans="1:11" ht="14.25" customHeight="1">
      <c r="A826" s="4"/>
      <c r="B826" s="2">
        <v>20</v>
      </c>
      <c r="C826" s="2" t="s">
        <v>800</v>
      </c>
      <c r="D826" s="2" t="s">
        <v>3</v>
      </c>
      <c r="E826" s="18">
        <v>0</v>
      </c>
      <c r="F826" s="74"/>
      <c r="G826" s="74"/>
      <c r="H826" s="2"/>
      <c r="I826" s="55"/>
      <c r="K826" s="37"/>
    </row>
    <row r="827" spans="1:11" ht="14.25" customHeight="1">
      <c r="A827" s="4"/>
      <c r="B827" s="2">
        <v>20</v>
      </c>
      <c r="C827" s="2" t="s">
        <v>809</v>
      </c>
      <c r="D827" s="2" t="s">
        <v>3</v>
      </c>
      <c r="E827" s="18">
        <v>3.24</v>
      </c>
      <c r="F827" s="74"/>
      <c r="G827" s="74"/>
      <c r="H827" s="2"/>
      <c r="I827" s="55"/>
      <c r="K827" s="37"/>
    </row>
    <row r="828" spans="1:11" ht="14.25" customHeight="1">
      <c r="A828" s="4"/>
      <c r="B828" s="2">
        <v>20</v>
      </c>
      <c r="C828" s="2" t="s">
        <v>801</v>
      </c>
      <c r="D828" s="2" t="s">
        <v>3</v>
      </c>
      <c r="E828" s="18">
        <v>0</v>
      </c>
      <c r="F828" s="74"/>
      <c r="G828" s="74"/>
      <c r="H828" s="2"/>
      <c r="I828" s="55"/>
      <c r="K828" s="37"/>
    </row>
    <row r="829" spans="1:11" ht="14.25" customHeight="1">
      <c r="A829" s="4"/>
      <c r="B829" s="2">
        <v>20</v>
      </c>
      <c r="C829" s="2" t="s">
        <v>808</v>
      </c>
      <c r="D829" s="2" t="s">
        <v>3</v>
      </c>
      <c r="E829" s="18">
        <v>2.09</v>
      </c>
      <c r="F829" s="74"/>
      <c r="G829" s="74"/>
      <c r="H829" s="2"/>
      <c r="I829" s="55"/>
      <c r="K829" s="37"/>
    </row>
    <row r="830" spans="1:11" ht="14.25" customHeight="1">
      <c r="A830" s="4"/>
      <c r="B830" s="2" t="s">
        <v>21</v>
      </c>
      <c r="C830" s="2" t="s">
        <v>805</v>
      </c>
      <c r="D830" s="2" t="s">
        <v>3</v>
      </c>
      <c r="E830" s="18">
        <v>0</v>
      </c>
      <c r="F830" s="74"/>
      <c r="G830" s="74"/>
      <c r="H830" s="2"/>
      <c r="I830" s="55"/>
      <c r="K830" s="37"/>
    </row>
    <row r="831" spans="1:11" ht="14.25" customHeight="1">
      <c r="A831" s="4"/>
      <c r="B831" s="2">
        <v>20</v>
      </c>
      <c r="C831" s="2" t="s">
        <v>811</v>
      </c>
      <c r="D831" s="2" t="s">
        <v>3</v>
      </c>
      <c r="E831" s="18">
        <v>4.765</v>
      </c>
      <c r="F831" s="74"/>
      <c r="G831" s="74"/>
      <c r="H831" s="2"/>
      <c r="I831" s="55"/>
      <c r="K831" s="37"/>
    </row>
    <row r="832" spans="1:11" ht="14.25" customHeight="1">
      <c r="A832" s="4"/>
      <c r="B832" s="2">
        <v>20</v>
      </c>
      <c r="C832" s="2" t="s">
        <v>804</v>
      </c>
      <c r="D832" s="2" t="s">
        <v>3</v>
      </c>
      <c r="E832" s="18">
        <v>2.346</v>
      </c>
      <c r="F832" s="74"/>
      <c r="G832" s="74"/>
      <c r="H832" s="2"/>
      <c r="I832" s="55"/>
      <c r="K832" s="37"/>
    </row>
    <row r="833" spans="1:11" ht="14.25" customHeight="1">
      <c r="A833" s="4"/>
      <c r="B833" s="2">
        <v>20</v>
      </c>
      <c r="C833" s="2" t="s">
        <v>807</v>
      </c>
      <c r="D833" s="2" t="s">
        <v>3</v>
      </c>
      <c r="E833" s="18">
        <v>2.27</v>
      </c>
      <c r="F833" s="74"/>
      <c r="G833" s="74"/>
      <c r="H833" s="2"/>
      <c r="I833" s="55"/>
      <c r="K833" s="37"/>
    </row>
    <row r="834" spans="1:11" ht="14.25" customHeight="1">
      <c r="A834" s="4"/>
      <c r="B834" s="2" t="s">
        <v>21</v>
      </c>
      <c r="C834" s="2" t="s">
        <v>796</v>
      </c>
      <c r="D834" s="2" t="s">
        <v>3</v>
      </c>
      <c r="E834" s="18">
        <v>0</v>
      </c>
      <c r="F834" s="74"/>
      <c r="G834" s="74"/>
      <c r="H834" s="2"/>
      <c r="I834" s="55"/>
      <c r="K834" s="37"/>
    </row>
    <row r="835" spans="1:11" ht="14.25" customHeight="1">
      <c r="A835" s="4"/>
      <c r="B835" s="2">
        <v>20</v>
      </c>
      <c r="C835" s="2" t="s">
        <v>383</v>
      </c>
      <c r="D835" s="2" t="s">
        <v>3</v>
      </c>
      <c r="E835" s="18">
        <v>19.5</v>
      </c>
      <c r="F835" s="74"/>
      <c r="G835" s="74"/>
      <c r="H835" s="2"/>
      <c r="I835" s="55"/>
      <c r="K835" s="37"/>
    </row>
    <row r="836" spans="1:11" ht="14.25" customHeight="1">
      <c r="A836" s="4"/>
      <c r="B836" s="2" t="s">
        <v>21</v>
      </c>
      <c r="C836" s="2" t="s">
        <v>383</v>
      </c>
      <c r="D836" s="2" t="s">
        <v>3</v>
      </c>
      <c r="E836" s="18">
        <v>24.304999999999993</v>
      </c>
      <c r="F836" s="74"/>
      <c r="G836" s="74"/>
      <c r="H836" s="86"/>
      <c r="I836" s="24"/>
      <c r="K836" s="37"/>
    </row>
    <row r="837" spans="1:11" ht="14.25" customHeight="1">
      <c r="A837" s="4"/>
      <c r="B837" s="2">
        <v>20</v>
      </c>
      <c r="C837" s="2" t="s">
        <v>381</v>
      </c>
      <c r="D837" s="2" t="s">
        <v>3</v>
      </c>
      <c r="E837" s="18">
        <v>11.209999999999999</v>
      </c>
      <c r="F837" s="74"/>
      <c r="G837" s="74"/>
      <c r="H837" s="2"/>
      <c r="I837" s="55"/>
      <c r="K837" s="37"/>
    </row>
    <row r="838" spans="1:11" ht="14.25" customHeight="1">
      <c r="A838" s="4"/>
      <c r="B838" s="2" t="s">
        <v>21</v>
      </c>
      <c r="C838" s="2" t="s">
        <v>381</v>
      </c>
      <c r="D838" s="2" t="s">
        <v>3</v>
      </c>
      <c r="E838" s="18">
        <v>20.493999999999993</v>
      </c>
      <c r="F838" s="74"/>
      <c r="G838" s="74"/>
      <c r="H838" s="2"/>
      <c r="I838" s="55"/>
      <c r="K838" s="37"/>
    </row>
    <row r="839" spans="1:11" ht="14.25" customHeight="1">
      <c r="A839" s="4"/>
      <c r="B839" s="2">
        <v>20</v>
      </c>
      <c r="C839" s="2" t="s">
        <v>538</v>
      </c>
      <c r="D839" s="2" t="s">
        <v>3</v>
      </c>
      <c r="E839" s="18">
        <v>9.110000000000005</v>
      </c>
      <c r="F839" s="74"/>
      <c r="G839" s="74"/>
      <c r="H839" s="2"/>
      <c r="I839" s="55"/>
      <c r="K839" s="37"/>
    </row>
    <row r="840" spans="1:11" ht="14.25" customHeight="1">
      <c r="A840" s="4"/>
      <c r="B840" s="100">
        <v>20</v>
      </c>
      <c r="C840" s="100" t="s">
        <v>538</v>
      </c>
      <c r="D840" s="100" t="s">
        <v>3</v>
      </c>
      <c r="E840" s="99">
        <v>0.795</v>
      </c>
      <c r="F840" s="98"/>
      <c r="G840" s="98"/>
      <c r="H840" s="100" t="s">
        <v>819</v>
      </c>
      <c r="I840" s="55"/>
      <c r="K840" s="37"/>
    </row>
    <row r="841" spans="1:11" ht="14.25" customHeight="1">
      <c r="A841" s="4"/>
      <c r="B841" s="2" t="s">
        <v>21</v>
      </c>
      <c r="C841" s="2" t="s">
        <v>538</v>
      </c>
      <c r="D841" s="2" t="s">
        <v>3</v>
      </c>
      <c r="E841" s="18">
        <v>0</v>
      </c>
      <c r="F841" s="74"/>
      <c r="G841" s="74"/>
      <c r="H841" s="2"/>
      <c r="I841" s="55"/>
      <c r="K841" s="37"/>
    </row>
    <row r="842" spans="1:11" ht="14.25" customHeight="1">
      <c r="A842" s="4"/>
      <c r="B842" s="2">
        <v>20</v>
      </c>
      <c r="C842" s="2" t="s">
        <v>554</v>
      </c>
      <c r="D842" s="2" t="s">
        <v>3</v>
      </c>
      <c r="E842" s="18">
        <v>7.136999999999993</v>
      </c>
      <c r="F842" s="74"/>
      <c r="G842" s="74"/>
      <c r="H842" s="2"/>
      <c r="I842" s="55"/>
      <c r="K842" s="37"/>
    </row>
    <row r="843" spans="1:11" ht="14.25" customHeight="1">
      <c r="A843" s="4"/>
      <c r="B843" s="2" t="s">
        <v>21</v>
      </c>
      <c r="C843" s="2" t="s">
        <v>554</v>
      </c>
      <c r="D843" s="2" t="s">
        <v>3</v>
      </c>
      <c r="E843" s="18">
        <v>15.821999999999994</v>
      </c>
      <c r="F843" s="74"/>
      <c r="G843" s="74"/>
      <c r="H843" s="2"/>
      <c r="I843" s="55"/>
      <c r="K843" s="37"/>
    </row>
    <row r="844" spans="1:11" ht="14.25" customHeight="1">
      <c r="A844" s="4"/>
      <c r="B844" s="2">
        <v>20</v>
      </c>
      <c r="C844" s="2" t="s">
        <v>552</v>
      </c>
      <c r="D844" s="2" t="s">
        <v>3</v>
      </c>
      <c r="E844" s="18">
        <v>16.237</v>
      </c>
      <c r="F844" s="74"/>
      <c r="G844" s="74"/>
      <c r="H844" s="2"/>
      <c r="I844" s="55"/>
      <c r="K844" s="37"/>
    </row>
    <row r="845" spans="1:11" ht="14.25" customHeight="1">
      <c r="A845" s="4"/>
      <c r="B845" s="2" t="s">
        <v>21</v>
      </c>
      <c r="C845" s="2" t="s">
        <v>552</v>
      </c>
      <c r="D845" s="2" t="s">
        <v>3</v>
      </c>
      <c r="E845" s="18">
        <v>0</v>
      </c>
      <c r="F845" s="74"/>
      <c r="G845" s="74"/>
      <c r="H845" s="2"/>
      <c r="I845" s="55"/>
      <c r="K845" s="37"/>
    </row>
    <row r="846" spans="1:11" ht="14.25" customHeight="1">
      <c r="A846" s="4"/>
      <c r="B846" s="2">
        <v>20</v>
      </c>
      <c r="C846" s="2" t="s">
        <v>558</v>
      </c>
      <c r="D846" s="2" t="s">
        <v>3</v>
      </c>
      <c r="E846" s="18">
        <v>1.6499999999999992</v>
      </c>
      <c r="F846" s="74"/>
      <c r="G846" s="74"/>
      <c r="H846" s="2"/>
      <c r="I846" s="55"/>
      <c r="K846" s="37"/>
    </row>
    <row r="847" spans="1:11" ht="14.25" customHeight="1">
      <c r="A847" s="4"/>
      <c r="B847" s="2" t="s">
        <v>21</v>
      </c>
      <c r="C847" s="2" t="s">
        <v>558</v>
      </c>
      <c r="D847" s="2" t="s">
        <v>3</v>
      </c>
      <c r="E847" s="18">
        <v>0</v>
      </c>
      <c r="F847" s="74"/>
      <c r="G847" s="74"/>
      <c r="H847" s="2"/>
      <c r="I847" s="55"/>
      <c r="K847" s="37"/>
    </row>
    <row r="848" spans="1:11" ht="14.25" customHeight="1">
      <c r="A848" s="4"/>
      <c r="B848" s="2">
        <v>20</v>
      </c>
      <c r="C848" s="2" t="s">
        <v>559</v>
      </c>
      <c r="D848" s="2" t="s">
        <v>3</v>
      </c>
      <c r="E848" s="18">
        <v>34.845</v>
      </c>
      <c r="F848" s="74"/>
      <c r="G848" s="74"/>
      <c r="H848" s="2"/>
      <c r="I848" s="55"/>
      <c r="K848" s="37"/>
    </row>
    <row r="849" spans="1:11" ht="14.25" customHeight="1">
      <c r="A849" s="4"/>
      <c r="B849" s="2" t="s">
        <v>21</v>
      </c>
      <c r="C849" s="2" t="s">
        <v>559</v>
      </c>
      <c r="D849" s="2" t="s">
        <v>3</v>
      </c>
      <c r="E849" s="18">
        <v>14.660999999999996</v>
      </c>
      <c r="F849" s="74"/>
      <c r="G849" s="74"/>
      <c r="H849" s="2"/>
      <c r="I849" s="55"/>
      <c r="K849" s="37"/>
    </row>
    <row r="850" spans="1:11" ht="14.25" customHeight="1">
      <c r="A850" s="4"/>
      <c r="B850" s="2">
        <v>20</v>
      </c>
      <c r="C850" s="2" t="s">
        <v>628</v>
      </c>
      <c r="D850" s="2" t="s">
        <v>3</v>
      </c>
      <c r="E850" s="18">
        <v>9.838000000000001</v>
      </c>
      <c r="F850" s="74"/>
      <c r="G850" s="74"/>
      <c r="H850" s="2"/>
      <c r="I850" s="55"/>
      <c r="K850" s="37"/>
    </row>
    <row r="851" spans="1:11" ht="14.25" customHeight="1">
      <c r="A851" s="4"/>
      <c r="B851" s="2" t="s">
        <v>21</v>
      </c>
      <c r="C851" s="2" t="s">
        <v>628</v>
      </c>
      <c r="D851" s="2" t="s">
        <v>3</v>
      </c>
      <c r="E851" s="18">
        <v>4.25</v>
      </c>
      <c r="F851" s="74"/>
      <c r="G851" s="74"/>
      <c r="H851" s="2"/>
      <c r="I851" s="55"/>
      <c r="K851" s="37"/>
    </row>
    <row r="852" spans="1:11" ht="14.25" customHeight="1">
      <c r="A852" s="4"/>
      <c r="B852" s="2">
        <v>20</v>
      </c>
      <c r="C852" s="2" t="s">
        <v>564</v>
      </c>
      <c r="D852" s="2" t="s">
        <v>3</v>
      </c>
      <c r="E852" s="18">
        <v>5.239999999999999</v>
      </c>
      <c r="F852" s="74"/>
      <c r="G852" s="74"/>
      <c r="H852" s="2"/>
      <c r="I852" s="55"/>
      <c r="K852" s="37"/>
    </row>
    <row r="853" spans="1:11" ht="14.25" customHeight="1">
      <c r="A853" s="4"/>
      <c r="B853" s="2" t="s">
        <v>21</v>
      </c>
      <c r="C853" s="2" t="s">
        <v>564</v>
      </c>
      <c r="D853" s="2" t="s">
        <v>3</v>
      </c>
      <c r="E853" s="18">
        <v>5.942999999999999</v>
      </c>
      <c r="F853" s="74"/>
      <c r="G853" s="74"/>
      <c r="H853" s="2"/>
      <c r="I853" s="55"/>
      <c r="K853" s="37"/>
    </row>
    <row r="854" spans="1:11" ht="14.25" customHeight="1">
      <c r="A854" s="4"/>
      <c r="B854" s="2">
        <v>20</v>
      </c>
      <c r="C854" s="2" t="s">
        <v>711</v>
      </c>
      <c r="D854" s="2" t="s">
        <v>3</v>
      </c>
      <c r="E854" s="18">
        <v>1.618</v>
      </c>
      <c r="F854" s="74"/>
      <c r="G854" s="74"/>
      <c r="H854" s="2"/>
      <c r="I854" s="55"/>
      <c r="K854" s="37"/>
    </row>
    <row r="855" spans="1:11" ht="14.25" customHeight="1">
      <c r="A855" s="4"/>
      <c r="B855" s="2" t="s">
        <v>21</v>
      </c>
      <c r="C855" s="2" t="s">
        <v>711</v>
      </c>
      <c r="D855" s="2" t="s">
        <v>3</v>
      </c>
      <c r="E855" s="18">
        <v>17.259</v>
      </c>
      <c r="F855" s="74"/>
      <c r="G855" s="74"/>
      <c r="H855" s="2"/>
      <c r="I855" s="55"/>
      <c r="K855" s="37"/>
    </row>
    <row r="856" spans="1:11" ht="14.25" customHeight="1">
      <c r="A856" s="4"/>
      <c r="B856" s="2">
        <v>20</v>
      </c>
      <c r="C856" s="2" t="s">
        <v>571</v>
      </c>
      <c r="D856" s="2" t="s">
        <v>3</v>
      </c>
      <c r="E856" s="18">
        <v>-4.1104272763270444E-15</v>
      </c>
      <c r="F856" s="74"/>
      <c r="G856" s="74"/>
      <c r="H856" s="2"/>
      <c r="I856" s="55"/>
      <c r="K856" s="37"/>
    </row>
    <row r="857" spans="1:11" ht="14.25" customHeight="1">
      <c r="A857" s="4"/>
      <c r="B857" s="2" t="s">
        <v>21</v>
      </c>
      <c r="C857" s="2" t="s">
        <v>571</v>
      </c>
      <c r="D857" s="2" t="s">
        <v>3</v>
      </c>
      <c r="E857" s="18">
        <v>29.743000000000006</v>
      </c>
      <c r="F857" s="74"/>
      <c r="G857" s="74"/>
      <c r="H857" s="2"/>
      <c r="I857" s="55"/>
      <c r="K857" s="37"/>
    </row>
    <row r="858" spans="1:11" ht="14.25" customHeight="1">
      <c r="A858" s="4"/>
      <c r="B858" s="2">
        <v>20</v>
      </c>
      <c r="C858" s="2" t="s">
        <v>636</v>
      </c>
      <c r="D858" s="2" t="s">
        <v>3</v>
      </c>
      <c r="E858" s="18">
        <v>2.79</v>
      </c>
      <c r="F858" s="74"/>
      <c r="G858" s="74"/>
      <c r="H858" s="2"/>
      <c r="I858" s="55"/>
      <c r="K858" s="37"/>
    </row>
    <row r="859" spans="1:11" ht="14.25" customHeight="1">
      <c r="A859" s="4"/>
      <c r="B859" s="2" t="s">
        <v>21</v>
      </c>
      <c r="C859" s="2" t="s">
        <v>636</v>
      </c>
      <c r="D859" s="2" t="s">
        <v>3</v>
      </c>
      <c r="E859" s="18">
        <v>2.601999999999998</v>
      </c>
      <c r="F859" s="74"/>
      <c r="G859" s="74"/>
      <c r="H859" s="2"/>
      <c r="I859" s="55"/>
      <c r="K859" s="37"/>
    </row>
    <row r="860" spans="1:11" ht="14.25" customHeight="1">
      <c r="A860" s="4"/>
      <c r="B860" s="2">
        <v>20</v>
      </c>
      <c r="C860" s="2" t="s">
        <v>721</v>
      </c>
      <c r="D860" s="2" t="s">
        <v>3</v>
      </c>
      <c r="E860" s="18">
        <v>0</v>
      </c>
      <c r="F860" s="74"/>
      <c r="G860" s="74"/>
      <c r="H860" s="2"/>
      <c r="I860" s="55"/>
      <c r="K860" s="37"/>
    </row>
    <row r="861" spans="1:11" ht="14.25" customHeight="1">
      <c r="A861" s="4"/>
      <c r="B861" s="2">
        <v>20</v>
      </c>
      <c r="C861" s="2" t="s">
        <v>572</v>
      </c>
      <c r="D861" s="2" t="s">
        <v>3</v>
      </c>
      <c r="E861" s="18">
        <v>0</v>
      </c>
      <c r="F861" s="74"/>
      <c r="G861" s="74"/>
      <c r="H861" s="2"/>
      <c r="I861" s="55"/>
      <c r="K861" s="37"/>
    </row>
    <row r="862" spans="1:11" ht="14.25" customHeight="1">
      <c r="A862" s="4"/>
      <c r="B862" s="2" t="s">
        <v>21</v>
      </c>
      <c r="C862" s="2" t="s">
        <v>572</v>
      </c>
      <c r="D862" s="2" t="s">
        <v>3</v>
      </c>
      <c r="E862" s="18">
        <v>0</v>
      </c>
      <c r="F862" s="74"/>
      <c r="G862" s="74"/>
      <c r="H862" s="2"/>
      <c r="I862" s="55"/>
      <c r="K862" s="37"/>
    </row>
    <row r="863" spans="1:11" ht="14.25" customHeight="1">
      <c r="A863" s="4"/>
      <c r="B863" s="2">
        <v>20</v>
      </c>
      <c r="C863" s="2" t="s">
        <v>670</v>
      </c>
      <c r="D863" s="2" t="s">
        <v>3</v>
      </c>
      <c r="E863" s="18">
        <v>8.773</v>
      </c>
      <c r="F863" s="74"/>
      <c r="G863" s="74"/>
      <c r="H863" s="2"/>
      <c r="I863" s="55"/>
      <c r="K863" s="37"/>
    </row>
    <row r="864" spans="1:11" ht="14.25" customHeight="1">
      <c r="A864" s="4"/>
      <c r="B864" s="2" t="s">
        <v>21</v>
      </c>
      <c r="C864" s="2" t="s">
        <v>670</v>
      </c>
      <c r="D864" s="2" t="s">
        <v>3</v>
      </c>
      <c r="E864" s="18">
        <v>9.492999999999999</v>
      </c>
      <c r="F864" s="74"/>
      <c r="G864" s="74"/>
      <c r="H864" s="2"/>
      <c r="I864" s="55"/>
      <c r="K864" s="37"/>
    </row>
    <row r="865" spans="1:11" ht="14.25" customHeight="1">
      <c r="A865" s="4"/>
      <c r="B865" s="2">
        <v>20</v>
      </c>
      <c r="C865" s="2" t="s">
        <v>761</v>
      </c>
      <c r="D865" s="2" t="s">
        <v>3</v>
      </c>
      <c r="E865" s="18">
        <v>26.829</v>
      </c>
      <c r="F865" s="74"/>
      <c r="G865" s="74"/>
      <c r="H865" s="2"/>
      <c r="I865" s="55"/>
      <c r="K865" s="37"/>
    </row>
    <row r="866" spans="1:11" ht="14.25" customHeight="1">
      <c r="A866" s="4"/>
      <c r="B866" s="2" t="s">
        <v>21</v>
      </c>
      <c r="C866" s="2" t="s">
        <v>761</v>
      </c>
      <c r="D866" s="2" t="s">
        <v>3</v>
      </c>
      <c r="E866" s="18">
        <v>0</v>
      </c>
      <c r="F866" s="74"/>
      <c r="G866" s="74"/>
      <c r="H866" s="2"/>
      <c r="I866" s="55"/>
      <c r="K866" s="37"/>
    </row>
    <row r="867" spans="1:11" ht="14.25" customHeight="1">
      <c r="A867" s="4"/>
      <c r="B867" s="2">
        <v>20</v>
      </c>
      <c r="C867" s="2" t="s">
        <v>671</v>
      </c>
      <c r="D867" s="2" t="s">
        <v>3</v>
      </c>
      <c r="E867" s="18">
        <v>-6.938893903907228E-16</v>
      </c>
      <c r="F867" s="74"/>
      <c r="G867" s="74"/>
      <c r="H867" s="2"/>
      <c r="I867" s="55"/>
      <c r="K867" s="37"/>
    </row>
    <row r="868" spans="1:11" ht="14.25" customHeight="1">
      <c r="A868" s="4"/>
      <c r="B868" s="2" t="s">
        <v>21</v>
      </c>
      <c r="C868" s="2" t="s">
        <v>671</v>
      </c>
      <c r="D868" s="2" t="s">
        <v>3</v>
      </c>
      <c r="E868" s="18">
        <v>0</v>
      </c>
      <c r="F868" s="74"/>
      <c r="G868" s="74"/>
      <c r="H868" s="2"/>
      <c r="I868" s="55"/>
      <c r="K868" s="37"/>
    </row>
    <row r="869" spans="1:11" ht="14.25" customHeight="1">
      <c r="A869" s="4"/>
      <c r="B869" s="2">
        <v>20</v>
      </c>
      <c r="C869" s="2" t="s">
        <v>782</v>
      </c>
      <c r="D869" s="2" t="s">
        <v>3</v>
      </c>
      <c r="E869" s="18">
        <v>3.362</v>
      </c>
      <c r="F869" s="74"/>
      <c r="G869" s="74"/>
      <c r="H869" s="2"/>
      <c r="I869" s="55"/>
      <c r="K869" s="37"/>
    </row>
    <row r="870" spans="1:11" ht="14.25" customHeight="1">
      <c r="A870" s="4"/>
      <c r="B870" s="2" t="s">
        <v>21</v>
      </c>
      <c r="C870" s="2" t="s">
        <v>782</v>
      </c>
      <c r="D870" s="2" t="s">
        <v>3</v>
      </c>
      <c r="E870" s="18">
        <v>6.25</v>
      </c>
      <c r="F870" s="74"/>
      <c r="G870" s="74"/>
      <c r="H870" s="2"/>
      <c r="I870" s="55"/>
      <c r="K870" s="37"/>
    </row>
    <row r="871" spans="1:11" ht="14.25" customHeight="1">
      <c r="A871" s="4"/>
      <c r="B871" s="2">
        <v>20</v>
      </c>
      <c r="C871" s="2" t="s">
        <v>833</v>
      </c>
      <c r="D871" s="2" t="s">
        <v>3</v>
      </c>
      <c r="E871" s="18">
        <v>5.2299999999999995</v>
      </c>
      <c r="F871" s="74"/>
      <c r="G871" s="74"/>
      <c r="H871" s="2"/>
      <c r="I871" s="55"/>
      <c r="K871" s="37"/>
    </row>
    <row r="872" spans="1:11" ht="14.25" customHeight="1">
      <c r="A872" s="4"/>
      <c r="B872" s="2">
        <v>20</v>
      </c>
      <c r="C872" s="2" t="s">
        <v>834</v>
      </c>
      <c r="D872" s="2" t="s">
        <v>3</v>
      </c>
      <c r="E872" s="18">
        <v>4.63</v>
      </c>
      <c r="F872" s="74"/>
      <c r="G872" s="74"/>
      <c r="H872" s="2"/>
      <c r="I872" s="55"/>
      <c r="K872" s="37"/>
    </row>
    <row r="873" spans="1:11" ht="14.25" customHeight="1">
      <c r="A873" s="4"/>
      <c r="B873" s="2">
        <v>20</v>
      </c>
      <c r="C873" s="2" t="s">
        <v>835</v>
      </c>
      <c r="D873" s="2" t="s">
        <v>3</v>
      </c>
      <c r="E873" s="18">
        <v>3.3</v>
      </c>
      <c r="F873" s="74"/>
      <c r="G873" s="74"/>
      <c r="H873" s="2"/>
      <c r="I873" s="55"/>
      <c r="K873" s="37"/>
    </row>
    <row r="874" spans="1:11" ht="14.25" customHeight="1">
      <c r="A874" s="4"/>
      <c r="B874" s="2">
        <v>20</v>
      </c>
      <c r="C874" s="2" t="s">
        <v>836</v>
      </c>
      <c r="D874" s="2" t="s">
        <v>3</v>
      </c>
      <c r="E874" s="18">
        <v>6.104</v>
      </c>
      <c r="F874" s="74"/>
      <c r="G874" s="74"/>
      <c r="H874" s="2"/>
      <c r="I874" s="55"/>
      <c r="K874" s="37"/>
    </row>
    <row r="875" spans="1:11" ht="14.25" customHeight="1">
      <c r="A875" s="4"/>
      <c r="B875" s="2">
        <v>20</v>
      </c>
      <c r="C875" s="2" t="s">
        <v>762</v>
      </c>
      <c r="D875" s="2" t="s">
        <v>3</v>
      </c>
      <c r="E875" s="18">
        <v>4.732</v>
      </c>
      <c r="F875" s="74"/>
      <c r="G875" s="74"/>
      <c r="H875" s="2"/>
      <c r="I875" s="55"/>
      <c r="K875" s="37"/>
    </row>
    <row r="876" spans="1:11" ht="14.25" customHeight="1">
      <c r="A876" s="4"/>
      <c r="B876" s="2">
        <v>20</v>
      </c>
      <c r="C876" s="2" t="s">
        <v>712</v>
      </c>
      <c r="D876" s="2" t="s">
        <v>3</v>
      </c>
      <c r="E876" s="18">
        <v>6.3939999999999975</v>
      </c>
      <c r="F876" s="74"/>
      <c r="G876" s="74"/>
      <c r="H876" s="2"/>
      <c r="I876" s="55"/>
      <c r="K876" s="37"/>
    </row>
    <row r="877" spans="1:11" ht="14.25" customHeight="1">
      <c r="A877" s="4"/>
      <c r="B877" s="2">
        <v>20</v>
      </c>
      <c r="C877" s="2" t="s">
        <v>783</v>
      </c>
      <c r="D877" s="2" t="s">
        <v>3</v>
      </c>
      <c r="E877" s="18">
        <v>3.28</v>
      </c>
      <c r="F877" s="74"/>
      <c r="G877" s="74"/>
      <c r="H877" s="2"/>
      <c r="I877" s="55"/>
      <c r="K877" s="37"/>
    </row>
    <row r="878" spans="1:11" ht="14.25" customHeight="1">
      <c r="A878" s="4"/>
      <c r="B878" s="2">
        <v>20</v>
      </c>
      <c r="C878" s="2" t="s">
        <v>792</v>
      </c>
      <c r="D878" s="2" t="s">
        <v>3</v>
      </c>
      <c r="E878" s="18">
        <v>7.99</v>
      </c>
      <c r="F878" s="74"/>
      <c r="G878" s="74"/>
      <c r="H878" s="2"/>
      <c r="I878" s="55"/>
      <c r="K878" s="37"/>
    </row>
    <row r="879" spans="1:11" ht="14.25" customHeight="1">
      <c r="A879" s="4"/>
      <c r="B879" s="2">
        <v>20</v>
      </c>
      <c r="C879" s="2" t="s">
        <v>784</v>
      </c>
      <c r="D879" s="2" t="s">
        <v>3</v>
      </c>
      <c r="E879" s="18">
        <v>5.303999999999999</v>
      </c>
      <c r="F879" s="74"/>
      <c r="G879" s="74"/>
      <c r="H879" s="2"/>
      <c r="I879" s="55"/>
      <c r="K879" s="37"/>
    </row>
    <row r="880" spans="1:11" ht="14.25" customHeight="1">
      <c r="A880" s="4"/>
      <c r="B880" s="2">
        <v>20</v>
      </c>
      <c r="C880" s="2" t="s">
        <v>785</v>
      </c>
      <c r="D880" s="2" t="s">
        <v>3</v>
      </c>
      <c r="E880" s="18">
        <v>5.046</v>
      </c>
      <c r="F880" s="74"/>
      <c r="G880" s="74"/>
      <c r="H880" s="2"/>
      <c r="I880" s="55"/>
      <c r="K880" s="37"/>
    </row>
    <row r="881" spans="1:11" ht="14.25" customHeight="1">
      <c r="A881" s="4"/>
      <c r="B881" s="2">
        <v>20</v>
      </c>
      <c r="C881" s="2" t="s">
        <v>786</v>
      </c>
      <c r="D881" s="2" t="s">
        <v>3</v>
      </c>
      <c r="E881" s="18">
        <v>6.958</v>
      </c>
      <c r="F881" s="74"/>
      <c r="G881" s="74"/>
      <c r="H881" s="2"/>
      <c r="I881" s="55"/>
      <c r="K881" s="37"/>
    </row>
    <row r="882" spans="1:11" ht="14.25" customHeight="1">
      <c r="A882" s="4"/>
      <c r="B882" s="2">
        <v>20</v>
      </c>
      <c r="C882" s="2" t="s">
        <v>787</v>
      </c>
      <c r="D882" s="2" t="s">
        <v>3</v>
      </c>
      <c r="E882" s="18">
        <v>4.148</v>
      </c>
      <c r="F882" s="74"/>
      <c r="G882" s="74"/>
      <c r="H882" s="2"/>
      <c r="I882" s="55"/>
      <c r="K882" s="37"/>
    </row>
    <row r="883" spans="1:11" ht="14.25" customHeight="1">
      <c r="A883" s="4"/>
      <c r="B883" s="2">
        <v>20</v>
      </c>
      <c r="C883" s="2" t="s">
        <v>788</v>
      </c>
      <c r="D883" s="2" t="s">
        <v>3</v>
      </c>
      <c r="E883" s="18">
        <v>0</v>
      </c>
      <c r="F883" s="74"/>
      <c r="G883" s="74"/>
      <c r="H883" s="2"/>
      <c r="I883" s="55"/>
      <c r="K883" s="37"/>
    </row>
    <row r="884" spans="1:11" ht="14.25" customHeight="1">
      <c r="A884" s="4"/>
      <c r="B884" s="2">
        <v>20</v>
      </c>
      <c r="C884" s="2" t="s">
        <v>793</v>
      </c>
      <c r="D884" s="2" t="s">
        <v>3</v>
      </c>
      <c r="E884" s="18">
        <v>10.405</v>
      </c>
      <c r="F884" s="74"/>
      <c r="G884" s="74"/>
      <c r="H884" s="2"/>
      <c r="I884" s="55"/>
      <c r="K884" s="37"/>
    </row>
    <row r="885" spans="1:11" ht="14.25" customHeight="1">
      <c r="A885" s="4"/>
      <c r="B885" s="2">
        <v>20</v>
      </c>
      <c r="C885" s="2" t="s">
        <v>789</v>
      </c>
      <c r="D885" s="2" t="s">
        <v>3</v>
      </c>
      <c r="E885" s="18">
        <v>13.907000000000002</v>
      </c>
      <c r="F885" s="74"/>
      <c r="G885" s="74"/>
      <c r="H885" s="2"/>
      <c r="I885" s="55"/>
      <c r="K885" s="37"/>
    </row>
    <row r="886" spans="1:11" ht="14.25" customHeight="1">
      <c r="A886" s="4"/>
      <c r="B886" s="2">
        <v>20</v>
      </c>
      <c r="C886" s="2" t="s">
        <v>837</v>
      </c>
      <c r="D886" s="2" t="s">
        <v>3</v>
      </c>
      <c r="E886" s="18">
        <v>4.958</v>
      </c>
      <c r="F886" s="74"/>
      <c r="G886" s="74"/>
      <c r="H886" s="2"/>
      <c r="I886" s="55"/>
      <c r="K886" s="37"/>
    </row>
    <row r="887" spans="1:11" ht="14.25" customHeight="1">
      <c r="A887" s="4"/>
      <c r="B887" s="2">
        <v>20</v>
      </c>
      <c r="C887" s="2" t="s">
        <v>844</v>
      </c>
      <c r="D887" s="2" t="s">
        <v>3</v>
      </c>
      <c r="E887" s="18">
        <v>5.936</v>
      </c>
      <c r="F887" s="74"/>
      <c r="G887" s="74"/>
      <c r="H887" s="2"/>
      <c r="I887" s="55"/>
      <c r="K887" s="37"/>
    </row>
    <row r="888" spans="1:11" ht="14.25" customHeight="1">
      <c r="A888" s="4"/>
      <c r="B888" s="2">
        <v>20</v>
      </c>
      <c r="C888" s="2" t="s">
        <v>843</v>
      </c>
      <c r="D888" s="2" t="s">
        <v>3</v>
      </c>
      <c r="E888" s="18">
        <v>2.3520000000000003</v>
      </c>
      <c r="F888" s="74"/>
      <c r="G888" s="74"/>
      <c r="H888" s="2"/>
      <c r="I888" s="55"/>
      <c r="K888" s="37"/>
    </row>
    <row r="889" spans="1:11" ht="14.25" customHeight="1">
      <c r="A889" s="4"/>
      <c r="B889" s="2">
        <v>20</v>
      </c>
      <c r="C889" s="2" t="s">
        <v>848</v>
      </c>
      <c r="D889" s="2" t="s">
        <v>3</v>
      </c>
      <c r="E889" s="18">
        <v>6.642</v>
      </c>
      <c r="F889" s="74"/>
      <c r="G889" s="74"/>
      <c r="H889" s="2"/>
      <c r="I889" s="55"/>
      <c r="K889" s="37"/>
    </row>
    <row r="890" spans="1:11" ht="14.25" customHeight="1">
      <c r="A890" s="4"/>
      <c r="B890" s="2">
        <v>20</v>
      </c>
      <c r="C890" s="2" t="s">
        <v>838</v>
      </c>
      <c r="D890" s="2" t="s">
        <v>3</v>
      </c>
      <c r="E890" s="18">
        <v>7.678000000000001</v>
      </c>
      <c r="F890" s="74"/>
      <c r="G890" s="74"/>
      <c r="H890" s="2"/>
      <c r="I890" s="55"/>
      <c r="K890" s="37"/>
    </row>
    <row r="891" spans="1:11" ht="14.25" customHeight="1">
      <c r="A891" s="4"/>
      <c r="B891" s="2">
        <v>20</v>
      </c>
      <c r="C891" s="2" t="s">
        <v>847</v>
      </c>
      <c r="D891" s="2" t="s">
        <v>3</v>
      </c>
      <c r="E891" s="18">
        <v>5.114</v>
      </c>
      <c r="F891" s="74"/>
      <c r="G891" s="74"/>
      <c r="H891" s="2"/>
      <c r="I891" s="55"/>
      <c r="K891" s="37"/>
    </row>
    <row r="892" spans="1:11" ht="14.25" customHeight="1">
      <c r="A892" s="4"/>
      <c r="B892" s="2">
        <v>20</v>
      </c>
      <c r="C892" s="2" t="s">
        <v>839</v>
      </c>
      <c r="D892" s="2" t="s">
        <v>3</v>
      </c>
      <c r="E892" s="18">
        <v>4.974</v>
      </c>
      <c r="F892" s="74"/>
      <c r="G892" s="74"/>
      <c r="H892" s="2"/>
      <c r="I892" s="55"/>
      <c r="K892" s="37"/>
    </row>
    <row r="893" spans="1:11" ht="14.25" customHeight="1">
      <c r="A893" s="4"/>
      <c r="B893" s="2">
        <v>20</v>
      </c>
      <c r="C893" s="2" t="s">
        <v>840</v>
      </c>
      <c r="D893" s="2" t="s">
        <v>3</v>
      </c>
      <c r="E893" s="18">
        <v>6.002000000000001</v>
      </c>
      <c r="F893" s="74"/>
      <c r="G893" s="74"/>
      <c r="H893" s="2"/>
      <c r="I893" s="55"/>
      <c r="K893" s="37"/>
    </row>
    <row r="894" spans="1:11" ht="14.25" customHeight="1">
      <c r="A894" s="4"/>
      <c r="B894" s="2">
        <v>20</v>
      </c>
      <c r="C894" s="2" t="s">
        <v>774</v>
      </c>
      <c r="D894" s="2" t="s">
        <v>3</v>
      </c>
      <c r="E894" s="18">
        <v>7.899</v>
      </c>
      <c r="F894" s="74"/>
      <c r="G894" s="74"/>
      <c r="H894" s="2"/>
      <c r="I894" s="55"/>
      <c r="K894" s="37"/>
    </row>
    <row r="895" spans="1:11" ht="14.25" customHeight="1">
      <c r="A895" s="4"/>
      <c r="B895" s="2">
        <v>20</v>
      </c>
      <c r="C895" s="2" t="s">
        <v>775</v>
      </c>
      <c r="D895" s="2" t="s">
        <v>3</v>
      </c>
      <c r="E895" s="18">
        <v>16.873</v>
      </c>
      <c r="F895" s="74"/>
      <c r="G895" s="74"/>
      <c r="H895" s="2"/>
      <c r="I895" s="55"/>
      <c r="K895" s="37"/>
    </row>
    <row r="896" spans="1:11" ht="14.25" customHeight="1">
      <c r="A896" s="4"/>
      <c r="B896" s="2">
        <v>20</v>
      </c>
      <c r="C896" s="2" t="s">
        <v>841</v>
      </c>
      <c r="D896" s="2" t="s">
        <v>3</v>
      </c>
      <c r="E896" s="18">
        <v>4.81</v>
      </c>
      <c r="F896" s="74"/>
      <c r="G896" s="74"/>
      <c r="H896" s="2"/>
      <c r="I896" s="55"/>
      <c r="K896" s="37"/>
    </row>
    <row r="897" spans="1:11" ht="14.25" customHeight="1">
      <c r="A897" s="4"/>
      <c r="B897" s="2">
        <v>20</v>
      </c>
      <c r="C897" s="2" t="s">
        <v>713</v>
      </c>
      <c r="D897" s="2" t="s">
        <v>3</v>
      </c>
      <c r="E897" s="18">
        <v>9.469</v>
      </c>
      <c r="F897" s="74"/>
      <c r="G897" s="74"/>
      <c r="H897" s="2"/>
      <c r="I897" s="55"/>
      <c r="K897" s="37"/>
    </row>
    <row r="898" spans="1:11" ht="14.25" customHeight="1">
      <c r="A898" s="4"/>
      <c r="B898" s="2">
        <v>20</v>
      </c>
      <c r="C898" s="2" t="s">
        <v>714</v>
      </c>
      <c r="D898" s="2" t="s">
        <v>3</v>
      </c>
      <c r="E898" s="18">
        <v>6.231000000000001</v>
      </c>
      <c r="F898" s="74"/>
      <c r="G898" s="74"/>
      <c r="H898" s="2"/>
      <c r="I898" s="55"/>
      <c r="K898" s="37"/>
    </row>
    <row r="899" spans="1:11" ht="14.25" customHeight="1">
      <c r="A899" s="4"/>
      <c r="B899" s="2">
        <v>20</v>
      </c>
      <c r="C899" s="2" t="s">
        <v>722</v>
      </c>
      <c r="D899" s="2" t="s">
        <v>3</v>
      </c>
      <c r="E899" s="18">
        <v>14.308</v>
      </c>
      <c r="F899" s="74"/>
      <c r="G899" s="74"/>
      <c r="H899" s="2"/>
      <c r="I899" s="55"/>
      <c r="K899" s="37"/>
    </row>
    <row r="900" spans="1:11" ht="14.25" customHeight="1">
      <c r="A900" s="4"/>
      <c r="B900" s="2">
        <v>20</v>
      </c>
      <c r="C900" s="2" t="s">
        <v>763</v>
      </c>
      <c r="D900" s="2" t="s">
        <v>3</v>
      </c>
      <c r="E900" s="18">
        <v>10.97</v>
      </c>
      <c r="F900" s="74"/>
      <c r="G900" s="74"/>
      <c r="H900" s="2"/>
      <c r="I900" s="55"/>
      <c r="K900" s="37"/>
    </row>
    <row r="901" spans="1:11" ht="14.25" customHeight="1">
      <c r="A901" s="4"/>
      <c r="B901" s="2">
        <v>20</v>
      </c>
      <c r="C901" s="2" t="s">
        <v>723</v>
      </c>
      <c r="D901" s="2" t="s">
        <v>3</v>
      </c>
      <c r="E901" s="18">
        <v>3.462</v>
      </c>
      <c r="F901" s="74"/>
      <c r="G901" s="74"/>
      <c r="H901" s="2"/>
      <c r="I901" s="55"/>
      <c r="K901" s="37"/>
    </row>
    <row r="902" spans="1:11" ht="14.25" customHeight="1">
      <c r="A902" s="4"/>
      <c r="B902" s="2">
        <v>20</v>
      </c>
      <c r="C902" s="2" t="s">
        <v>830</v>
      </c>
      <c r="D902" s="2" t="s">
        <v>3</v>
      </c>
      <c r="E902" s="18">
        <v>3.62</v>
      </c>
      <c r="F902" s="74"/>
      <c r="G902" s="74"/>
      <c r="H902" s="2"/>
      <c r="I902" s="55"/>
      <c r="K902" s="37"/>
    </row>
    <row r="903" spans="1:11" ht="14.25" customHeight="1">
      <c r="A903" s="4"/>
      <c r="B903" s="2">
        <v>20</v>
      </c>
      <c r="C903" s="2" t="s">
        <v>715</v>
      </c>
      <c r="D903" s="2" t="s">
        <v>3</v>
      </c>
      <c r="E903" s="18">
        <v>15.079999999999998</v>
      </c>
      <c r="F903" s="74"/>
      <c r="G903" s="74"/>
      <c r="H903" s="2"/>
      <c r="I903" s="55"/>
      <c r="K903" s="37"/>
    </row>
    <row r="904" spans="1:11" ht="14.25" customHeight="1">
      <c r="A904" s="4"/>
      <c r="B904" s="2">
        <v>20</v>
      </c>
      <c r="C904" s="2" t="s">
        <v>794</v>
      </c>
      <c r="D904" s="2" t="s">
        <v>3</v>
      </c>
      <c r="E904" s="18">
        <v>3.0859999999999994</v>
      </c>
      <c r="F904" s="74"/>
      <c r="G904" s="74"/>
      <c r="H904" s="2"/>
      <c r="I904" s="55"/>
      <c r="K904" s="37"/>
    </row>
    <row r="905" spans="1:11" ht="14.25" customHeight="1">
      <c r="A905" s="4"/>
      <c r="B905" s="2">
        <v>20</v>
      </c>
      <c r="C905" s="2" t="s">
        <v>825</v>
      </c>
      <c r="D905" s="2" t="s">
        <v>3</v>
      </c>
      <c r="E905" s="18">
        <v>5.389</v>
      </c>
      <c r="F905" s="74"/>
      <c r="G905" s="74"/>
      <c r="H905" s="2"/>
      <c r="I905" s="55"/>
      <c r="K905" s="37"/>
    </row>
    <row r="906" spans="1:11" ht="14.25" customHeight="1">
      <c r="A906" s="4"/>
      <c r="B906" s="2">
        <v>20</v>
      </c>
      <c r="C906" s="2" t="s">
        <v>826</v>
      </c>
      <c r="D906" s="2" t="s">
        <v>3</v>
      </c>
      <c r="E906" s="18">
        <v>6.748</v>
      </c>
      <c r="F906" s="74"/>
      <c r="G906" s="74"/>
      <c r="H906" s="2"/>
      <c r="I906" s="55"/>
      <c r="K906" s="37"/>
    </row>
    <row r="907" spans="1:11" ht="14.25" customHeight="1">
      <c r="A907" s="4"/>
      <c r="B907" s="2">
        <v>20</v>
      </c>
      <c r="C907" s="2" t="s">
        <v>822</v>
      </c>
      <c r="D907" s="2" t="s">
        <v>3</v>
      </c>
      <c r="E907" s="18">
        <v>40.57300000000001</v>
      </c>
      <c r="F907" s="74"/>
      <c r="G907" s="74"/>
      <c r="H907" s="2"/>
      <c r="I907" s="55"/>
      <c r="K907" s="37"/>
    </row>
    <row r="908" spans="1:11" ht="14.25" customHeight="1">
      <c r="A908" s="4"/>
      <c r="B908" s="2">
        <v>20</v>
      </c>
      <c r="C908" s="2" t="s">
        <v>548</v>
      </c>
      <c r="D908" s="2" t="s">
        <v>3</v>
      </c>
      <c r="E908" s="18">
        <v>91.41100000000002</v>
      </c>
      <c r="F908" s="74"/>
      <c r="G908" s="74"/>
      <c r="H908" s="2"/>
      <c r="I908" s="55"/>
      <c r="K908" s="37"/>
    </row>
    <row r="909" spans="1:11" ht="14.25" customHeight="1">
      <c r="A909" s="4"/>
      <c r="B909" s="2">
        <v>20</v>
      </c>
      <c r="C909" s="2" t="s">
        <v>659</v>
      </c>
      <c r="D909" s="2" t="s">
        <v>3</v>
      </c>
      <c r="E909" s="18">
        <v>50.452</v>
      </c>
      <c r="F909" s="74"/>
      <c r="G909" s="74"/>
      <c r="H909" s="2"/>
      <c r="I909" s="55"/>
      <c r="K909" s="37"/>
    </row>
    <row r="910" spans="1:11" ht="14.25" customHeight="1">
      <c r="A910" s="4"/>
      <c r="B910" s="2">
        <v>20</v>
      </c>
      <c r="C910" s="2" t="s">
        <v>842</v>
      </c>
      <c r="D910" s="2" t="s">
        <v>3</v>
      </c>
      <c r="E910" s="18">
        <v>9.57</v>
      </c>
      <c r="F910" s="74"/>
      <c r="G910" s="74"/>
      <c r="H910" s="2"/>
      <c r="I910" s="55"/>
      <c r="K910" s="37"/>
    </row>
    <row r="911" spans="1:11" ht="14.25" customHeight="1">
      <c r="A911" s="4"/>
      <c r="B911" s="2">
        <v>20</v>
      </c>
      <c r="C911" s="2" t="s">
        <v>708</v>
      </c>
      <c r="D911" s="2" t="s">
        <v>3</v>
      </c>
      <c r="E911" s="18">
        <v>10.125</v>
      </c>
      <c r="F911" s="74"/>
      <c r="G911" s="74"/>
      <c r="H911" s="2"/>
      <c r="I911" s="55"/>
      <c r="K911" s="37"/>
    </row>
    <row r="912" spans="1:11" ht="14.25" customHeight="1">
      <c r="A912" s="4"/>
      <c r="B912" s="2">
        <v>20</v>
      </c>
      <c r="C912" s="2" t="s">
        <v>724</v>
      </c>
      <c r="D912" s="2" t="s">
        <v>3</v>
      </c>
      <c r="E912" s="18">
        <v>7.458</v>
      </c>
      <c r="F912" s="74"/>
      <c r="G912" s="74"/>
      <c r="H912" s="2"/>
      <c r="I912" s="55"/>
      <c r="K912" s="37"/>
    </row>
    <row r="913" spans="1:11" ht="14.25" customHeight="1">
      <c r="A913" s="4"/>
      <c r="B913" s="2">
        <v>20</v>
      </c>
      <c r="C913" s="2" t="s">
        <v>709</v>
      </c>
      <c r="D913" s="2" t="s">
        <v>3</v>
      </c>
      <c r="E913" s="18">
        <v>0</v>
      </c>
      <c r="F913" s="74"/>
      <c r="G913" s="74"/>
      <c r="H913" s="2"/>
      <c r="I913" s="55"/>
      <c r="K913" s="37"/>
    </row>
    <row r="914" spans="1:9" ht="12.75" customHeight="1">
      <c r="A914" s="4"/>
      <c r="B914" s="5">
        <v>20</v>
      </c>
      <c r="C914" s="2" t="s">
        <v>743</v>
      </c>
      <c r="D914" s="2" t="s">
        <v>3</v>
      </c>
      <c r="E914" s="18">
        <v>0</v>
      </c>
      <c r="F914" s="74"/>
      <c r="G914" s="74"/>
      <c r="H914" s="73"/>
      <c r="I914" s="23"/>
    </row>
    <row r="915" spans="1:9" ht="12.75" customHeight="1">
      <c r="A915" s="4"/>
      <c r="B915" s="5">
        <v>20</v>
      </c>
      <c r="C915" s="2" t="s">
        <v>849</v>
      </c>
      <c r="D915" s="2" t="s">
        <v>3</v>
      </c>
      <c r="E915" s="18">
        <v>-1.6653345369377348E-16</v>
      </c>
      <c r="F915" s="74"/>
      <c r="G915" s="74"/>
      <c r="H915" s="73"/>
      <c r="I915" s="23"/>
    </row>
    <row r="916" spans="1:9" ht="12.75" customHeight="1">
      <c r="A916" s="4"/>
      <c r="B916" s="5">
        <v>20</v>
      </c>
      <c r="C916" s="2" t="s">
        <v>827</v>
      </c>
      <c r="D916" s="2" t="s">
        <v>3</v>
      </c>
      <c r="E916" s="18">
        <v>5.236</v>
      </c>
      <c r="F916" s="74"/>
      <c r="G916" s="74"/>
      <c r="H916" s="73"/>
      <c r="I916" s="23"/>
    </row>
    <row r="917" spans="1:9" ht="12.75" customHeight="1">
      <c r="A917" s="4"/>
      <c r="B917" s="5">
        <v>20</v>
      </c>
      <c r="C917" s="2" t="s">
        <v>814</v>
      </c>
      <c r="D917" s="2" t="s">
        <v>3</v>
      </c>
      <c r="E917" s="2">
        <v>0</v>
      </c>
      <c r="F917" s="74"/>
      <c r="G917" s="74"/>
      <c r="H917" s="73"/>
      <c r="I917" s="23"/>
    </row>
    <row r="918" spans="1:9" ht="12.75" customHeight="1">
      <c r="A918" s="4"/>
      <c r="B918" s="5">
        <v>20</v>
      </c>
      <c r="C918" s="2" t="s">
        <v>828</v>
      </c>
      <c r="D918" s="2" t="s">
        <v>3</v>
      </c>
      <c r="E918" s="2">
        <v>5.903</v>
      </c>
      <c r="F918" s="74"/>
      <c r="G918" s="74"/>
      <c r="H918" s="73"/>
      <c r="I918" s="23"/>
    </row>
    <row r="919" spans="1:9" ht="12.75" customHeight="1">
      <c r="A919" s="4"/>
      <c r="B919" s="5">
        <v>20</v>
      </c>
      <c r="C919" s="2" t="s">
        <v>823</v>
      </c>
      <c r="D919" s="2" t="s">
        <v>3</v>
      </c>
      <c r="E919" s="18">
        <v>0</v>
      </c>
      <c r="F919" s="74"/>
      <c r="G919" s="74"/>
      <c r="H919" s="73"/>
      <c r="I919" s="23"/>
    </row>
    <row r="920" spans="1:9" ht="12.75" customHeight="1">
      <c r="A920" s="4"/>
      <c r="B920" s="5">
        <v>20</v>
      </c>
      <c r="C920" s="2" t="s">
        <v>845</v>
      </c>
      <c r="D920" s="2" t="s">
        <v>3</v>
      </c>
      <c r="E920" s="18">
        <v>5.405</v>
      </c>
      <c r="F920" s="74"/>
      <c r="G920" s="74"/>
      <c r="H920" s="73"/>
      <c r="I920" s="23"/>
    </row>
    <row r="921" spans="1:9" ht="12.75" customHeight="1">
      <c r="A921" s="4"/>
      <c r="B921" s="5">
        <v>20</v>
      </c>
      <c r="C921" s="2" t="s">
        <v>846</v>
      </c>
      <c r="D921" s="2" t="s">
        <v>3</v>
      </c>
      <c r="E921" s="18">
        <v>3.77</v>
      </c>
      <c r="F921" s="74"/>
      <c r="G921" s="74"/>
      <c r="H921" s="73"/>
      <c r="I921" s="23"/>
    </row>
    <row r="922" spans="2:93" s="7" customFormat="1" ht="15.75" customHeight="1">
      <c r="B922" s="40"/>
      <c r="C922" s="51"/>
      <c r="D922" s="51"/>
      <c r="E922" s="51"/>
      <c r="F922" s="51"/>
      <c r="G922" s="51"/>
      <c r="H922" s="81"/>
      <c r="I922" s="51"/>
      <c r="J922" s="40"/>
      <c r="K922" s="40"/>
      <c r="L922" s="40"/>
      <c r="M922" s="40"/>
      <c r="N922" s="40"/>
      <c r="CO922" s="46"/>
    </row>
    <row r="923" spans="2:93" s="7" customFormat="1" ht="25.5" customHeight="1">
      <c r="B923" s="150" t="s">
        <v>607</v>
      </c>
      <c r="C923" s="150"/>
      <c r="D923" s="150"/>
      <c r="E923" s="150"/>
      <c r="F923" s="150"/>
      <c r="G923" s="150"/>
      <c r="H923" s="57"/>
      <c r="I923" s="57"/>
      <c r="J923" s="38"/>
      <c r="K923" s="38"/>
      <c r="L923" s="38"/>
      <c r="M923" s="38"/>
      <c r="N923" s="38"/>
      <c r="CO923" s="46"/>
    </row>
    <row r="924" spans="2:8" ht="21.75" customHeight="1">
      <c r="B924" s="75" t="s">
        <v>0</v>
      </c>
      <c r="C924" s="75" t="s">
        <v>1</v>
      </c>
      <c r="D924" s="75" t="s">
        <v>2</v>
      </c>
      <c r="E924" s="75" t="s">
        <v>745</v>
      </c>
      <c r="F924" s="112" t="s">
        <v>747</v>
      </c>
      <c r="G924" s="35" t="s">
        <v>604</v>
      </c>
      <c r="H924" s="57"/>
    </row>
    <row r="925" spans="2:95" s="9" customFormat="1" ht="14.25" customHeight="1">
      <c r="B925" s="15">
        <v>20</v>
      </c>
      <c r="C925" s="15" t="s">
        <v>393</v>
      </c>
      <c r="D925" s="15" t="s">
        <v>3</v>
      </c>
      <c r="E925" s="83">
        <v>8351.800000000001</v>
      </c>
      <c r="F925" s="115"/>
      <c r="G925" s="76"/>
      <c r="H925" s="57"/>
      <c r="I925" s="58"/>
      <c r="J925" s="64"/>
      <c r="K925" s="58"/>
      <c r="L925" s="64"/>
      <c r="M925" s="64"/>
      <c r="N925" s="58"/>
      <c r="CO925" s="27"/>
      <c r="CQ925" s="44"/>
    </row>
    <row r="926" spans="2:95" ht="14.25" customHeight="1">
      <c r="B926" s="15">
        <v>20</v>
      </c>
      <c r="C926" s="15" t="s">
        <v>34</v>
      </c>
      <c r="D926" s="15" t="s">
        <v>3</v>
      </c>
      <c r="E926" s="83">
        <v>18825.539999999997</v>
      </c>
      <c r="F926" s="115"/>
      <c r="G926" s="77"/>
      <c r="H926" s="57"/>
      <c r="I926" s="4"/>
      <c r="J926" s="64"/>
      <c r="L926" s="64"/>
      <c r="M926" s="65"/>
      <c r="CO926" s="27"/>
      <c r="CQ926" s="44"/>
    </row>
    <row r="927" spans="2:95" ht="14.25" customHeight="1">
      <c r="B927" s="15">
        <v>20</v>
      </c>
      <c r="C927" s="15" t="s">
        <v>405</v>
      </c>
      <c r="D927" s="15" t="s">
        <v>3</v>
      </c>
      <c r="E927" s="83">
        <v>1536.5799999999997</v>
      </c>
      <c r="F927" s="115"/>
      <c r="G927" s="77"/>
      <c r="H927" s="57"/>
      <c r="I927" s="4"/>
      <c r="J927" s="64"/>
      <c r="L927" s="64"/>
      <c r="M927" s="65"/>
      <c r="CO927" s="27"/>
      <c r="CQ927" s="44"/>
    </row>
    <row r="928" spans="2:95" ht="14.25" customHeight="1">
      <c r="B928" s="15">
        <v>20</v>
      </c>
      <c r="C928" s="15" t="s">
        <v>326</v>
      </c>
      <c r="D928" s="15" t="s">
        <v>3</v>
      </c>
      <c r="E928" s="83">
        <v>7748</v>
      </c>
      <c r="F928" s="115"/>
      <c r="G928" s="69"/>
      <c r="H928" s="57"/>
      <c r="I928" s="4"/>
      <c r="J928" s="64"/>
      <c r="L928" s="64"/>
      <c r="M928" s="65"/>
      <c r="CO928" s="27"/>
      <c r="CQ928" s="44"/>
    </row>
    <row r="929" spans="2:95" ht="14.25" customHeight="1">
      <c r="B929" s="15">
        <v>20</v>
      </c>
      <c r="C929" s="15" t="s">
        <v>35</v>
      </c>
      <c r="D929" s="15" t="s">
        <v>3</v>
      </c>
      <c r="E929" s="83">
        <v>33468</v>
      </c>
      <c r="F929" s="115"/>
      <c r="G929" s="69"/>
      <c r="H929" s="57"/>
      <c r="I929" s="4"/>
      <c r="J929" s="64"/>
      <c r="L929" s="64"/>
      <c r="M929" s="65"/>
      <c r="CO929" s="27"/>
      <c r="CQ929" s="44"/>
    </row>
    <row r="930" spans="2:95" s="12" customFormat="1" ht="14.25" customHeight="1">
      <c r="B930" s="15">
        <v>20</v>
      </c>
      <c r="C930" s="15" t="s">
        <v>36</v>
      </c>
      <c r="D930" s="15" t="s">
        <v>3</v>
      </c>
      <c r="E930" s="83">
        <v>1819.0999999999995</v>
      </c>
      <c r="F930" s="115"/>
      <c r="G930" s="72"/>
      <c r="H930" s="57"/>
      <c r="I930" s="59"/>
      <c r="J930" s="64"/>
      <c r="K930" s="59"/>
      <c r="L930" s="64"/>
      <c r="M930" s="66"/>
      <c r="N930" s="59"/>
      <c r="CO930" s="27"/>
      <c r="CQ930" s="44"/>
    </row>
    <row r="931" spans="2:95" s="12" customFormat="1" ht="14.25" customHeight="1">
      <c r="B931" s="15">
        <v>20</v>
      </c>
      <c r="C931" s="15" t="s">
        <v>726</v>
      </c>
      <c r="D931" s="15" t="s">
        <v>3</v>
      </c>
      <c r="E931" s="83">
        <v>392.7</v>
      </c>
      <c r="F931" s="115"/>
      <c r="G931" s="72"/>
      <c r="H931" s="57"/>
      <c r="I931" s="59"/>
      <c r="J931" s="64"/>
      <c r="K931" s="59"/>
      <c r="L931" s="64"/>
      <c r="M931" s="66"/>
      <c r="N931" s="59"/>
      <c r="CO931" s="27"/>
      <c r="CQ931" s="44"/>
    </row>
    <row r="932" spans="2:95" ht="14.25" customHeight="1">
      <c r="B932" s="15">
        <v>20</v>
      </c>
      <c r="C932" s="15" t="s">
        <v>37</v>
      </c>
      <c r="D932" s="15" t="s">
        <v>3</v>
      </c>
      <c r="E932" s="83">
        <v>119.00000000000182</v>
      </c>
      <c r="F932" s="115"/>
      <c r="G932" s="69"/>
      <c r="H932" s="57"/>
      <c r="I932" s="4"/>
      <c r="J932" s="64"/>
      <c r="L932" s="64"/>
      <c r="M932" s="65"/>
      <c r="CO932" s="27"/>
      <c r="CQ932" s="44"/>
    </row>
    <row r="933" spans="2:95" ht="14.25" customHeight="1">
      <c r="B933" s="15">
        <v>20</v>
      </c>
      <c r="C933" s="15" t="s">
        <v>397</v>
      </c>
      <c r="D933" s="15" t="s">
        <v>3</v>
      </c>
      <c r="E933" s="83">
        <v>0</v>
      </c>
      <c r="F933" s="115"/>
      <c r="G933" s="69"/>
      <c r="H933" s="90"/>
      <c r="I933" s="4"/>
      <c r="J933" s="64"/>
      <c r="L933" s="64"/>
      <c r="M933" s="65"/>
      <c r="CO933" s="27"/>
      <c r="CQ933" s="44"/>
    </row>
    <row r="934" spans="2:95" ht="14.25" customHeight="1">
      <c r="B934" s="15">
        <v>20</v>
      </c>
      <c r="C934" s="15" t="s">
        <v>541</v>
      </c>
      <c r="D934" s="15" t="s">
        <v>3</v>
      </c>
      <c r="E934" s="83">
        <v>8.948397578478762E-14</v>
      </c>
      <c r="F934" s="115"/>
      <c r="G934" s="69"/>
      <c r="H934" s="90"/>
      <c r="I934" s="4"/>
      <c r="J934" s="64"/>
      <c r="L934" s="64"/>
      <c r="M934" s="65"/>
      <c r="CO934" s="27"/>
      <c r="CQ934" s="44"/>
    </row>
    <row r="935" spans="2:95" ht="14.25" customHeight="1">
      <c r="B935" s="15" t="s">
        <v>21</v>
      </c>
      <c r="C935" s="15" t="s">
        <v>541</v>
      </c>
      <c r="D935" s="15" t="s">
        <v>3</v>
      </c>
      <c r="E935" s="83">
        <v>0</v>
      </c>
      <c r="F935" s="115"/>
      <c r="G935" s="69"/>
      <c r="H935" s="90"/>
      <c r="I935" s="4"/>
      <c r="J935" s="64"/>
      <c r="L935" s="64"/>
      <c r="M935" s="65"/>
      <c r="CO935" s="27"/>
      <c r="CQ935" s="44"/>
    </row>
    <row r="936" spans="2:95" ht="14.25" customHeight="1">
      <c r="B936" s="15">
        <v>20</v>
      </c>
      <c r="C936" s="15" t="s">
        <v>38</v>
      </c>
      <c r="D936" s="15" t="s">
        <v>3</v>
      </c>
      <c r="E936" s="83">
        <v>20578.4</v>
      </c>
      <c r="F936" s="115"/>
      <c r="G936" s="69"/>
      <c r="H936" s="90"/>
      <c r="I936" s="4"/>
      <c r="J936" s="64"/>
      <c r="L936" s="64"/>
      <c r="M936" s="65"/>
      <c r="CO936" s="27"/>
      <c r="CQ936" s="44"/>
    </row>
    <row r="937" spans="2:95" ht="14.25" customHeight="1">
      <c r="B937" s="15">
        <v>20</v>
      </c>
      <c r="C937" s="15" t="s">
        <v>39</v>
      </c>
      <c r="D937" s="15" t="s">
        <v>3</v>
      </c>
      <c r="E937" s="83">
        <v>10012.2</v>
      </c>
      <c r="F937" s="115"/>
      <c r="G937" s="69"/>
      <c r="H937" s="90"/>
      <c r="I937" s="4"/>
      <c r="J937" s="64"/>
      <c r="L937" s="64"/>
      <c r="M937" s="65"/>
      <c r="CO937" s="27"/>
      <c r="CQ937" s="44"/>
    </row>
    <row r="938" spans="2:95" ht="14.25" customHeight="1">
      <c r="B938" s="15" t="s">
        <v>21</v>
      </c>
      <c r="C938" s="15" t="s">
        <v>39</v>
      </c>
      <c r="D938" s="15" t="s">
        <v>3</v>
      </c>
      <c r="E938" s="83">
        <v>556.0999999999999</v>
      </c>
      <c r="F938" s="115"/>
      <c r="G938" s="69"/>
      <c r="H938" s="90"/>
      <c r="I938" s="4"/>
      <c r="J938" s="64"/>
      <c r="L938" s="64"/>
      <c r="M938" s="65"/>
      <c r="CO938" s="27"/>
      <c r="CQ938" s="44"/>
    </row>
    <row r="939" spans="2:95" ht="14.25" customHeight="1">
      <c r="B939" s="15">
        <v>20</v>
      </c>
      <c r="C939" s="15" t="s">
        <v>40</v>
      </c>
      <c r="D939" s="15" t="s">
        <v>3</v>
      </c>
      <c r="E939" s="83">
        <v>9536.300000000001</v>
      </c>
      <c r="F939" s="115"/>
      <c r="G939" s="69"/>
      <c r="H939" s="90"/>
      <c r="I939" s="4"/>
      <c r="J939" s="64"/>
      <c r="L939" s="64"/>
      <c r="M939" s="65"/>
      <c r="CO939" s="27"/>
      <c r="CQ939" s="44"/>
    </row>
    <row r="940" spans="2:95" ht="14.25" customHeight="1">
      <c r="B940" s="15" t="s">
        <v>21</v>
      </c>
      <c r="C940" s="15" t="s">
        <v>40</v>
      </c>
      <c r="D940" s="15" t="s">
        <v>3</v>
      </c>
      <c r="E940" s="83">
        <v>139.44000000000005</v>
      </c>
      <c r="F940" s="115"/>
      <c r="G940" s="69"/>
      <c r="H940" s="90"/>
      <c r="I940" s="4"/>
      <c r="J940" s="64"/>
      <c r="L940" s="64"/>
      <c r="M940" s="65"/>
      <c r="CO940" s="27"/>
      <c r="CQ940" s="44"/>
    </row>
    <row r="941" spans="2:95" ht="14.25" customHeight="1">
      <c r="B941" s="15">
        <v>20</v>
      </c>
      <c r="C941" s="15" t="s">
        <v>398</v>
      </c>
      <c r="D941" s="15" t="s">
        <v>3</v>
      </c>
      <c r="E941" s="83">
        <v>1838</v>
      </c>
      <c r="F941" s="115"/>
      <c r="G941" s="69"/>
      <c r="H941" s="90"/>
      <c r="I941" s="4"/>
      <c r="J941" s="64"/>
      <c r="L941" s="64"/>
      <c r="M941" s="65"/>
      <c r="CO941" s="27"/>
      <c r="CQ941" s="44"/>
    </row>
    <row r="942" spans="2:95" ht="14.25" customHeight="1">
      <c r="B942" s="15">
        <v>20</v>
      </c>
      <c r="C942" s="15" t="s">
        <v>41</v>
      </c>
      <c r="D942" s="15" t="s">
        <v>3</v>
      </c>
      <c r="E942" s="83">
        <v>7152.25</v>
      </c>
      <c r="F942" s="115"/>
      <c r="G942" s="69"/>
      <c r="H942" s="90"/>
      <c r="I942" s="4"/>
      <c r="J942" s="64"/>
      <c r="L942" s="64"/>
      <c r="M942" s="65"/>
      <c r="CO942" s="27"/>
      <c r="CQ942" s="44"/>
    </row>
    <row r="943" spans="2:95" ht="14.25" customHeight="1">
      <c r="B943" s="15" t="s">
        <v>21</v>
      </c>
      <c r="C943" s="15" t="s">
        <v>41</v>
      </c>
      <c r="D943" s="15" t="s">
        <v>3</v>
      </c>
      <c r="E943" s="83">
        <v>0</v>
      </c>
      <c r="F943" s="115"/>
      <c r="G943" s="69"/>
      <c r="H943" s="90"/>
      <c r="I943" s="4"/>
      <c r="J943" s="64"/>
      <c r="L943" s="64"/>
      <c r="M943" s="65"/>
      <c r="CO943" s="27"/>
      <c r="CQ943" s="44"/>
    </row>
    <row r="944" spans="2:95" ht="14.25" customHeight="1">
      <c r="B944" s="15">
        <v>20</v>
      </c>
      <c r="C944" s="15" t="s">
        <v>741</v>
      </c>
      <c r="D944" s="15" t="s">
        <v>3</v>
      </c>
      <c r="E944" s="83">
        <v>768</v>
      </c>
      <c r="F944" s="115"/>
      <c r="G944" s="69"/>
      <c r="H944" s="90"/>
      <c r="I944" s="4"/>
      <c r="J944" s="64"/>
      <c r="L944" s="64"/>
      <c r="M944" s="65"/>
      <c r="CO944" s="27"/>
      <c r="CQ944" s="44"/>
    </row>
    <row r="945" spans="2:95" ht="14.25" customHeight="1">
      <c r="B945" s="15">
        <v>20</v>
      </c>
      <c r="C945" s="15" t="s">
        <v>742</v>
      </c>
      <c r="D945" s="15" t="s">
        <v>3</v>
      </c>
      <c r="E945" s="83">
        <v>-2.3092638912203256E-14</v>
      </c>
      <c r="F945" s="115"/>
      <c r="G945" s="69"/>
      <c r="H945" s="90"/>
      <c r="I945" s="4"/>
      <c r="J945" s="64"/>
      <c r="L945" s="64"/>
      <c r="M945" s="65"/>
      <c r="CO945" s="27"/>
      <c r="CQ945" s="44"/>
    </row>
    <row r="946" spans="2:95" ht="14.25" customHeight="1">
      <c r="B946" s="15">
        <v>20</v>
      </c>
      <c r="C946" s="15" t="s">
        <v>42</v>
      </c>
      <c r="D946" s="15" t="s">
        <v>3</v>
      </c>
      <c r="E946" s="83">
        <v>13353</v>
      </c>
      <c r="F946" s="115"/>
      <c r="G946" s="69"/>
      <c r="H946" s="90"/>
      <c r="I946" s="4"/>
      <c r="J946" s="64"/>
      <c r="L946" s="64"/>
      <c r="M946" s="65"/>
      <c r="CO946" s="27"/>
      <c r="CQ946" s="44"/>
    </row>
    <row r="947" spans="2:95" ht="14.25" customHeight="1">
      <c r="B947" s="15">
        <v>20</v>
      </c>
      <c r="C947" s="15" t="s">
        <v>43</v>
      </c>
      <c r="D947" s="15" t="s">
        <v>3</v>
      </c>
      <c r="E947" s="83">
        <v>10003.449999999999</v>
      </c>
      <c r="F947" s="115"/>
      <c r="G947" s="69"/>
      <c r="H947" s="90"/>
      <c r="I947" s="4"/>
      <c r="J947" s="64"/>
      <c r="L947" s="64"/>
      <c r="M947" s="65"/>
      <c r="CO947" s="27"/>
      <c r="CQ947" s="44"/>
    </row>
    <row r="948" spans="2:95" ht="14.25" customHeight="1">
      <c r="B948" s="15">
        <v>20</v>
      </c>
      <c r="C948" s="15" t="s">
        <v>44</v>
      </c>
      <c r="D948" s="15" t="s">
        <v>3</v>
      </c>
      <c r="E948" s="83">
        <v>40520.53</v>
      </c>
      <c r="F948" s="115"/>
      <c r="G948" s="69"/>
      <c r="H948" s="90"/>
      <c r="I948" s="4"/>
      <c r="J948" s="64"/>
      <c r="L948" s="64"/>
      <c r="M948" s="65"/>
      <c r="S948" s="15">
        <f>4076-36+4330-87.4-430-3-729.6-64-21-53-66-13.8-1-87.2-1186-12-126-294.8-5.2-168-1700-6-18-60-306-6-6-305-21.2-21.5-5.5-42.5-5.5-69-101-1595-12-265-48+727+127+95+1262+617+1091+585-86+2500-564.5-86.5-115.2-1091-727-127-1262-130.8-6-158-129.6-7-42.5-129.6+1360-158-20-39-60-20.7-83.2-13.7-21-397-12.9+169+821+1210+170+95+330+380-992-39.5-19-23-179+2475+980-21.4-21-21.5-341-33.1+4484-198.5-32-49-129-93-400-14.2-100.5-980-821-7-159+129-2000-203-36-171.5-170-95-151-6-306.5-99.4-85.2-14-163-137-6-47-55.2-51.1-70.4-7.35-8.1-159-9+760-20.5-1007-27-87.6-37+3560.7-68.4-188-199-46.6-3876+660+200+2382-99-28.2-28-10.8-91.2-1998-21.6-6.8-14.25-21.3-161-152.5-14.3+455+217+199+495-21-3554-21.45-495-56-560-7.9-18-58-14-56.6-125-29+684-7+2320+132-22.5-24.6-32-8.4-151-16.6-1008+714-147-8.4-28-19-714-1265-7.2-49.8-7.7-100.8-9.6-75-72.4-66.4+486+220+128+145+570+360+420-200-25-24.4-253-128-135-64-8.35-145-570-420-52.3-61-78-61-217-144-17-159-360-122-94-31-4-32-78+194+387+578+499-21.5-14-60-456+3168-124+727-254-21.5-94-57-322-780-16.6-8.5-13.6-255-84.3-77.8-304-63.5-64-89-30-102.6-17.1+462+1056+767-49.5-92.4-173-10-10.3+861+465-16.2-344-49+640+1271+920-26+68+690+480+1585+901+714-1056+144-53.3+1031-11.6-250.8+117-182.5+245-152.5-9.2-901-11.4-245-31.2-35.5-17.7-1585-108-920</f>
        <v>8686.3</v>
      </c>
      <c r="CO948" s="27"/>
      <c r="CQ948" s="44"/>
    </row>
    <row r="949" spans="2:95" ht="14.25" customHeight="1">
      <c r="B949" s="15" t="s">
        <v>21</v>
      </c>
      <c r="C949" s="15" t="s">
        <v>44</v>
      </c>
      <c r="D949" s="15" t="s">
        <v>3</v>
      </c>
      <c r="E949" s="83">
        <v>10410.1</v>
      </c>
      <c r="F949" s="115"/>
      <c r="G949" s="69"/>
      <c r="H949" s="90"/>
      <c r="I949" s="4"/>
      <c r="J949" s="64"/>
      <c r="L949" s="64"/>
      <c r="M949" s="65"/>
      <c r="CO949" s="27"/>
      <c r="CQ949" s="28"/>
    </row>
    <row r="950" spans="2:95" ht="14.25" customHeight="1">
      <c r="B950" s="97">
        <v>20</v>
      </c>
      <c r="C950" s="97" t="s">
        <v>44</v>
      </c>
      <c r="D950" s="97" t="s">
        <v>3</v>
      </c>
      <c r="E950" s="118">
        <v>1417</v>
      </c>
      <c r="F950" s="136"/>
      <c r="G950" s="117" t="s">
        <v>506</v>
      </c>
      <c r="H950" s="90"/>
      <c r="I950" s="4"/>
      <c r="J950" s="64"/>
      <c r="L950" s="64"/>
      <c r="M950" s="65"/>
      <c r="CO950" s="27"/>
      <c r="CQ950" s="28"/>
    </row>
    <row r="951" spans="2:95" ht="14.25" customHeight="1">
      <c r="B951" s="15">
        <v>20</v>
      </c>
      <c r="C951" s="15" t="s">
        <v>147</v>
      </c>
      <c r="D951" s="15" t="s">
        <v>3</v>
      </c>
      <c r="E951" s="84">
        <v>664.4039999999992</v>
      </c>
      <c r="F951" s="115"/>
      <c r="G951" s="69"/>
      <c r="H951" s="90"/>
      <c r="I951" s="4"/>
      <c r="J951" s="64"/>
      <c r="L951" s="64"/>
      <c r="M951" s="65"/>
      <c r="CO951" s="27"/>
      <c r="CQ951" s="28"/>
    </row>
    <row r="952" spans="2:95" ht="14.25" customHeight="1">
      <c r="B952" s="15">
        <v>20</v>
      </c>
      <c r="C952" s="15" t="s">
        <v>187</v>
      </c>
      <c r="D952" s="15" t="s">
        <v>3</v>
      </c>
      <c r="E952" s="84">
        <v>4536.2</v>
      </c>
      <c r="F952" s="115"/>
      <c r="G952" s="69"/>
      <c r="H952" s="90"/>
      <c r="I952" s="4"/>
      <c r="J952" s="64"/>
      <c r="L952" s="64"/>
      <c r="M952" s="65"/>
      <c r="CO952" s="27"/>
      <c r="CQ952" s="28"/>
    </row>
    <row r="953" spans="2:95" ht="14.25" customHeight="1">
      <c r="B953" s="15" t="s">
        <v>21</v>
      </c>
      <c r="C953" s="15" t="s">
        <v>187</v>
      </c>
      <c r="D953" s="15" t="s">
        <v>3</v>
      </c>
      <c r="E953" s="84">
        <v>-5.684341886080802E-14</v>
      </c>
      <c r="F953" s="115"/>
      <c r="G953" s="69"/>
      <c r="H953" s="90"/>
      <c r="I953" s="4"/>
      <c r="J953" s="64"/>
      <c r="L953" s="64"/>
      <c r="M953" s="65"/>
      <c r="CO953" s="27"/>
      <c r="CQ953" s="28"/>
    </row>
    <row r="954" spans="2:95" ht="14.25" customHeight="1">
      <c r="B954" s="15">
        <v>20</v>
      </c>
      <c r="C954" s="15" t="s">
        <v>654</v>
      </c>
      <c r="D954" s="15" t="s">
        <v>3</v>
      </c>
      <c r="E954" s="84">
        <v>12</v>
      </c>
      <c r="F954" s="115"/>
      <c r="G954" s="69"/>
      <c r="H954" s="90"/>
      <c r="I954" s="4"/>
      <c r="J954" s="64"/>
      <c r="L954" s="64"/>
      <c r="M954" s="65"/>
      <c r="CO954" s="27"/>
      <c r="CQ954" s="28"/>
    </row>
    <row r="955" spans="2:95" ht="14.25" customHeight="1">
      <c r="B955" s="15">
        <v>20</v>
      </c>
      <c r="C955" s="15" t="s">
        <v>738</v>
      </c>
      <c r="D955" s="15" t="s">
        <v>3</v>
      </c>
      <c r="E955" s="84">
        <v>959</v>
      </c>
      <c r="F955" s="115"/>
      <c r="G955" s="69"/>
      <c r="H955" s="90"/>
      <c r="I955" s="4"/>
      <c r="J955" s="64"/>
      <c r="L955" s="64"/>
      <c r="M955" s="65"/>
      <c r="CO955" s="27"/>
      <c r="CQ955" s="28"/>
    </row>
    <row r="956" spans="2:95" ht="14.25" customHeight="1">
      <c r="B956" s="15">
        <v>20</v>
      </c>
      <c r="C956" s="15" t="s">
        <v>647</v>
      </c>
      <c r="D956" s="15" t="s">
        <v>3</v>
      </c>
      <c r="E956" s="84">
        <v>3120.7999999999993</v>
      </c>
      <c r="F956" s="115"/>
      <c r="G956" s="69"/>
      <c r="H956" s="90"/>
      <c r="I956" s="4"/>
      <c r="J956" s="64"/>
      <c r="L956" s="64"/>
      <c r="M956" s="65"/>
      <c r="CO956" s="27"/>
      <c r="CQ956" s="28"/>
    </row>
    <row r="957" spans="2:95" ht="14.25" customHeight="1">
      <c r="B957" s="15">
        <v>20</v>
      </c>
      <c r="C957" s="15" t="s">
        <v>626</v>
      </c>
      <c r="D957" s="15" t="s">
        <v>3</v>
      </c>
      <c r="E957" s="84">
        <v>3244.2</v>
      </c>
      <c r="F957" s="115"/>
      <c r="G957" s="69"/>
      <c r="H957" s="90"/>
      <c r="I957" s="4"/>
      <c r="J957" s="64"/>
      <c r="L957" s="64"/>
      <c r="M957" s="65"/>
      <c r="CO957" s="27"/>
      <c r="CQ957" s="28"/>
    </row>
    <row r="958" spans="2:95" ht="14.25" customHeight="1">
      <c r="B958" s="15">
        <v>20</v>
      </c>
      <c r="C958" s="15" t="s">
        <v>648</v>
      </c>
      <c r="D958" s="15" t="s">
        <v>3</v>
      </c>
      <c r="E958" s="84">
        <v>4841.400000000001</v>
      </c>
      <c r="F958" s="115"/>
      <c r="G958" s="69"/>
      <c r="H958" s="90"/>
      <c r="I958" s="4"/>
      <c r="J958" s="64"/>
      <c r="L958" s="64"/>
      <c r="M958" s="65"/>
      <c r="CO958" s="27"/>
      <c r="CQ958" s="28"/>
    </row>
    <row r="959" spans="2:95" ht="14.25" customHeight="1">
      <c r="B959" s="15" t="s">
        <v>21</v>
      </c>
      <c r="C959" s="15" t="s">
        <v>727</v>
      </c>
      <c r="D959" s="15" t="s">
        <v>3</v>
      </c>
      <c r="E959" s="84">
        <v>8</v>
      </c>
      <c r="F959" s="115"/>
      <c r="G959" s="69"/>
      <c r="H959" s="90"/>
      <c r="I959" s="4"/>
      <c r="J959" s="64"/>
      <c r="L959" s="64"/>
      <c r="M959" s="65"/>
      <c r="CO959" s="27"/>
      <c r="CQ959" s="28"/>
    </row>
    <row r="960" spans="2:95" ht="14.25" customHeight="1">
      <c r="B960" s="15">
        <v>20</v>
      </c>
      <c r="C960" s="15" t="s">
        <v>598</v>
      </c>
      <c r="D960" s="15" t="s">
        <v>3</v>
      </c>
      <c r="E960" s="84">
        <v>-2.8421709430404007E-13</v>
      </c>
      <c r="F960" s="115"/>
      <c r="G960" s="69"/>
      <c r="H960" s="90"/>
      <c r="I960" s="4"/>
      <c r="J960" s="64"/>
      <c r="L960" s="64"/>
      <c r="M960" s="65"/>
      <c r="CO960" s="27"/>
      <c r="CQ960" s="28"/>
    </row>
    <row r="961" spans="2:95" ht="14.25" customHeight="1">
      <c r="B961" s="15" t="s">
        <v>21</v>
      </c>
      <c r="C961" s="15" t="s">
        <v>598</v>
      </c>
      <c r="D961" s="15" t="s">
        <v>3</v>
      </c>
      <c r="E961" s="84">
        <v>-2.1316282072803006E-14</v>
      </c>
      <c r="F961" s="115"/>
      <c r="G961" s="69"/>
      <c r="H961" s="90"/>
      <c r="I961" s="4"/>
      <c r="J961" s="64"/>
      <c r="L961" s="64"/>
      <c r="M961" s="65"/>
      <c r="CO961" s="27"/>
      <c r="CQ961" s="28"/>
    </row>
    <row r="962" spans="2:95" ht="14.25" customHeight="1">
      <c r="B962" s="15">
        <v>20</v>
      </c>
      <c r="C962" s="15" t="s">
        <v>649</v>
      </c>
      <c r="D962" s="15" t="s">
        <v>3</v>
      </c>
      <c r="E962" s="84">
        <v>1032</v>
      </c>
      <c r="F962" s="115"/>
      <c r="G962" s="69"/>
      <c r="H962" s="90"/>
      <c r="I962" s="4"/>
      <c r="J962" s="64"/>
      <c r="L962" s="64"/>
      <c r="M962" s="65"/>
      <c r="CO962" s="27"/>
      <c r="CQ962" s="28"/>
    </row>
    <row r="963" spans="2:95" ht="14.25" customHeight="1">
      <c r="B963" s="15">
        <v>20</v>
      </c>
      <c r="C963" s="15" t="s">
        <v>161</v>
      </c>
      <c r="D963" s="15" t="s">
        <v>3</v>
      </c>
      <c r="E963" s="84">
        <v>15414.8</v>
      </c>
      <c r="F963" s="115"/>
      <c r="G963" s="69"/>
      <c r="H963" s="90"/>
      <c r="I963" s="4"/>
      <c r="J963" s="64"/>
      <c r="L963" s="64"/>
      <c r="M963" s="65"/>
      <c r="CO963" s="27"/>
      <c r="CQ963" s="28"/>
    </row>
    <row r="964" spans="2:95" ht="14.25" customHeight="1">
      <c r="B964" s="15">
        <v>20</v>
      </c>
      <c r="C964" s="15" t="s">
        <v>45</v>
      </c>
      <c r="D964" s="15" t="s">
        <v>3</v>
      </c>
      <c r="E964" s="84">
        <v>12107</v>
      </c>
      <c r="F964" s="115"/>
      <c r="G964" s="69"/>
      <c r="H964" s="90"/>
      <c r="I964" s="4"/>
      <c r="J964" s="64"/>
      <c r="L964" s="64"/>
      <c r="M964" s="65"/>
      <c r="CO964" s="27"/>
      <c r="CQ964" s="28"/>
    </row>
    <row r="965" spans="2:95" ht="14.25" customHeight="1">
      <c r="B965" s="15">
        <v>20</v>
      </c>
      <c r="C965" s="15" t="s">
        <v>728</v>
      </c>
      <c r="D965" s="15" t="s">
        <v>3</v>
      </c>
      <c r="E965" s="84">
        <v>0</v>
      </c>
      <c r="F965" s="115"/>
      <c r="G965" s="69"/>
      <c r="H965" s="90"/>
      <c r="I965" s="4"/>
      <c r="J965" s="64"/>
      <c r="L965" s="64"/>
      <c r="M965" s="65"/>
      <c r="CO965" s="27"/>
      <c r="CQ965" s="28"/>
    </row>
    <row r="966" spans="2:95" ht="14.25" customHeight="1">
      <c r="B966" s="15">
        <v>20</v>
      </c>
      <c r="C966" s="15" t="s">
        <v>46</v>
      </c>
      <c r="D966" s="15" t="s">
        <v>3</v>
      </c>
      <c r="E966" s="84">
        <v>12660.600000000006</v>
      </c>
      <c r="F966" s="115"/>
      <c r="G966" s="69"/>
      <c r="H966" s="90"/>
      <c r="I966" s="4"/>
      <c r="J966" s="64"/>
      <c r="L966" s="64"/>
      <c r="M966" s="65"/>
      <c r="AM966" s="25">
        <f>3438-72+3605-5-3-28-616-37.4-90-5.4-20.2-117.8-300+315-18-10.7-16.1-304.5-203-5.4-315-767+2203-25.3+891+1208-203-205-31.5-47.7-16-119-1108-79-30-30-150-198-288-60-48-24-18-300-10.7-15.6-15-409-561-1029-6-2006-30+924+1048-48-6-6-6-125-787-23.4-6-6-144-6-6-72-102-12-24-15-38.5-913-43.5+2330-31.4+324-366+180-180-324-968-37.6-70.2+550+3638-28.4-165+1043-13.2-19+347+470+920+1100-12-290-48-33.2-347-470-724-9.4-5.2-80-19.8+803+1007-70-23-15.2-66-110-9.5-19+280-13.3-203-54-200-56-66.5-17-6.2-132-196.5-7.8-132-297-30-9.2-26-82-65-251.7-32-10.42-10.7-23.9-906.5-31.8-1007-504-194-546-911-198.5-355-74-132-2441+1050-31-63-1050-45-55.8-9.3-99-107.7+2350+650-49.6-600-2350-30-19.78+651+1360-224.5+666+782+610+2947-110+1400+1256+463+1300+842+435+420+870+852+1275+1270-7.35-16.5-1003-25-5-277-1177-651-1360-339-782-603-2947-463-1300-842-430-870-852-1275-1270+24-79-66.5-409+765+770+160+263+1294+360+1225+530+1418+722-435-8.5-8.3+358+936+310+357+1044+525+1037+163+393+374+1260+336+670+107-67.8-420-1004-40.5+190+530-82+1579+1590+3100-64.1+3000-62-30.4-16.8-310-8.5-50.3-0.04-306-17-45.7-8.3-447-7-208-160-211.2-114-40-168.3-76.7-670-129.6-153-31-297-12.4-26.8-393-75.6-1418-186.3-604-43.36-348-8-153-310-357-1044-131-1579-1590-8.3-236-48.9-374-348-690-63-100-393-157-23.1-198.4-4-356-11-530-720-99-138-107-4-190-530-3100-2259-1-14.9-11-4+3368-80.4+2983+500+1303-2997-8.9-16.2+18-500+1398</f>
        <v>6676.550000000006</v>
      </c>
      <c r="CO966" s="27"/>
      <c r="CQ966" s="28"/>
    </row>
    <row r="967" spans="2:95" ht="14.25" customHeight="1">
      <c r="B967" s="15" t="s">
        <v>21</v>
      </c>
      <c r="C967" s="15" t="s">
        <v>46</v>
      </c>
      <c r="D967" s="15" t="s">
        <v>3</v>
      </c>
      <c r="E967" s="84">
        <v>148.0000000000001</v>
      </c>
      <c r="F967" s="115"/>
      <c r="G967" s="69"/>
      <c r="H967" s="90"/>
      <c r="I967" s="4"/>
      <c r="J967" s="64"/>
      <c r="L967" s="64"/>
      <c r="M967" s="65"/>
      <c r="AM967" s="33"/>
      <c r="CO967" s="27"/>
      <c r="CQ967" s="28"/>
    </row>
    <row r="968" spans="2:95" ht="14.25" customHeight="1">
      <c r="B968" s="15">
        <v>20</v>
      </c>
      <c r="C968" s="15" t="s">
        <v>84</v>
      </c>
      <c r="D968" s="15" t="s">
        <v>3</v>
      </c>
      <c r="E968" s="84">
        <v>3882.002999999999</v>
      </c>
      <c r="F968" s="115"/>
      <c r="G968" s="69"/>
      <c r="H968" s="90"/>
      <c r="I968" s="4"/>
      <c r="J968" s="64"/>
      <c r="L968" s="64"/>
      <c r="M968" s="65"/>
      <c r="CO968" s="27"/>
      <c r="CQ968" s="28"/>
    </row>
    <row r="969" spans="2:95" ht="14.25" customHeight="1">
      <c r="B969" s="15">
        <v>20</v>
      </c>
      <c r="C969" s="15" t="s">
        <v>47</v>
      </c>
      <c r="D969" s="15" t="s">
        <v>3</v>
      </c>
      <c r="E969" s="84">
        <v>4324.9</v>
      </c>
      <c r="F969" s="115"/>
      <c r="G969" s="69"/>
      <c r="H969" s="90"/>
      <c r="I969" s="4"/>
      <c r="J969" s="64"/>
      <c r="L969" s="64"/>
      <c r="M969" s="65"/>
      <c r="CO969" s="27"/>
      <c r="CQ969" s="28"/>
    </row>
    <row r="970" spans="2:95" ht="14.25" customHeight="1">
      <c r="B970" s="15" t="s">
        <v>21</v>
      </c>
      <c r="C970" s="15" t="s">
        <v>47</v>
      </c>
      <c r="D970" s="15" t="s">
        <v>3</v>
      </c>
      <c r="E970" s="84">
        <v>8.970602038971265E-14</v>
      </c>
      <c r="F970" s="115"/>
      <c r="G970" s="69"/>
      <c r="H970" s="90"/>
      <c r="I970" s="4"/>
      <c r="J970" s="64"/>
      <c r="L970" s="64"/>
      <c r="M970" s="65"/>
      <c r="CO970" s="27"/>
      <c r="CQ970" s="28"/>
    </row>
    <row r="971" spans="2:95" ht="14.25" customHeight="1">
      <c r="B971" s="15">
        <v>20</v>
      </c>
      <c r="C971" s="15" t="s">
        <v>627</v>
      </c>
      <c r="D971" s="15" t="s">
        <v>3</v>
      </c>
      <c r="E971" s="84">
        <v>462</v>
      </c>
      <c r="F971" s="115"/>
      <c r="G971" s="69"/>
      <c r="H971" s="90"/>
      <c r="I971" s="4"/>
      <c r="J971" s="64"/>
      <c r="L971" s="64"/>
      <c r="M971" s="65"/>
      <c r="CO971" s="27"/>
      <c r="CQ971" s="28"/>
    </row>
    <row r="972" spans="2:95" ht="14.25" customHeight="1">
      <c r="B972" s="15">
        <v>20</v>
      </c>
      <c r="C972" s="15" t="s">
        <v>352</v>
      </c>
      <c r="D972" s="15" t="s">
        <v>3</v>
      </c>
      <c r="E972" s="84">
        <v>344.8</v>
      </c>
      <c r="F972" s="115"/>
      <c r="G972" s="69"/>
      <c r="H972" s="90"/>
      <c r="I972" s="4"/>
      <c r="J972" s="64"/>
      <c r="L972" s="64"/>
      <c r="M972" s="65"/>
      <c r="CO972" s="27"/>
      <c r="CQ972" s="28"/>
    </row>
    <row r="973" spans="2:95" ht="14.25" customHeight="1">
      <c r="B973" s="15" t="s">
        <v>21</v>
      </c>
      <c r="C973" s="15" t="s">
        <v>352</v>
      </c>
      <c r="D973" s="15" t="s">
        <v>3</v>
      </c>
      <c r="E973" s="107">
        <v>2.5791868640823168E-14</v>
      </c>
      <c r="F973" s="115"/>
      <c r="G973" s="69"/>
      <c r="H973" s="90"/>
      <c r="I973" s="4"/>
      <c r="J973" s="64"/>
      <c r="L973" s="64"/>
      <c r="M973" s="65"/>
      <c r="CO973" s="27"/>
      <c r="CQ973" s="28"/>
    </row>
    <row r="974" spans="2:95" ht="14.25" customHeight="1">
      <c r="B974" s="15">
        <v>20</v>
      </c>
      <c r="C974" s="15" t="s">
        <v>525</v>
      </c>
      <c r="D974" s="15" t="s">
        <v>3</v>
      </c>
      <c r="E974" s="84">
        <v>-1.2745360322696797E-13</v>
      </c>
      <c r="F974" s="115"/>
      <c r="G974" s="69"/>
      <c r="H974" s="90"/>
      <c r="I974" s="4"/>
      <c r="J974" s="64"/>
      <c r="L974" s="64"/>
      <c r="M974" s="65"/>
      <c r="CO974" s="27"/>
      <c r="CQ974" s="28"/>
    </row>
    <row r="975" spans="2:95" ht="14.25" customHeight="1">
      <c r="B975" s="15">
        <v>20</v>
      </c>
      <c r="C975" s="15" t="s">
        <v>736</v>
      </c>
      <c r="D975" s="15" t="s">
        <v>3</v>
      </c>
      <c r="E975" s="84">
        <v>1374.4</v>
      </c>
      <c r="F975" s="115"/>
      <c r="G975" s="69"/>
      <c r="H975" s="90"/>
      <c r="I975" s="4"/>
      <c r="J975" s="64"/>
      <c r="L975" s="64"/>
      <c r="M975" s="65"/>
      <c r="CO975" s="27"/>
      <c r="CQ975" s="28"/>
    </row>
    <row r="976" spans="2:95" ht="14.25" customHeight="1">
      <c r="B976" s="15">
        <v>20</v>
      </c>
      <c r="C976" s="15" t="s">
        <v>735</v>
      </c>
      <c r="D976" s="15" t="s">
        <v>3</v>
      </c>
      <c r="E976" s="84">
        <v>3414.0200000000004</v>
      </c>
      <c r="F976" s="115"/>
      <c r="G976" s="69"/>
      <c r="H976" s="90"/>
      <c r="I976" s="4"/>
      <c r="J976" s="64"/>
      <c r="L976" s="64"/>
      <c r="M976" s="65"/>
      <c r="CO976" s="27"/>
      <c r="CQ976" s="28"/>
    </row>
    <row r="977" spans="2:95" ht="14.25" customHeight="1">
      <c r="B977" s="15">
        <v>20</v>
      </c>
      <c r="C977" s="15" t="s">
        <v>729</v>
      </c>
      <c r="D977" s="15" t="s">
        <v>3</v>
      </c>
      <c r="E977" s="84">
        <v>667.0000000000001</v>
      </c>
      <c r="F977" s="115"/>
      <c r="G977" s="69"/>
      <c r="H977" s="90"/>
      <c r="I977" s="4"/>
      <c r="J977" s="64"/>
      <c r="L977" s="64"/>
      <c r="M977" s="65"/>
      <c r="CO977" s="27"/>
      <c r="CQ977" s="28"/>
    </row>
    <row r="978" spans="2:95" ht="14.25" customHeight="1">
      <c r="B978" s="2">
        <v>20</v>
      </c>
      <c r="C978" s="15" t="s">
        <v>48</v>
      </c>
      <c r="D978" s="15" t="s">
        <v>3</v>
      </c>
      <c r="E978" s="84">
        <v>13224</v>
      </c>
      <c r="F978" s="115"/>
      <c r="G978" s="69"/>
      <c r="H978" s="90"/>
      <c r="I978" s="4"/>
      <c r="J978" s="64"/>
      <c r="L978" s="64"/>
      <c r="M978" s="65"/>
      <c r="CO978" s="27"/>
      <c r="CQ978" s="28"/>
    </row>
    <row r="979" spans="2:95" ht="14.25" customHeight="1">
      <c r="B979" s="2">
        <v>20</v>
      </c>
      <c r="C979" s="15" t="s">
        <v>49</v>
      </c>
      <c r="D979" s="15" t="s">
        <v>3</v>
      </c>
      <c r="E979" s="84">
        <v>20850</v>
      </c>
      <c r="F979" s="115"/>
      <c r="G979" s="69"/>
      <c r="H979" s="90"/>
      <c r="I979" s="4"/>
      <c r="J979" s="64"/>
      <c r="L979" s="64"/>
      <c r="M979" s="65"/>
      <c r="CO979" s="27"/>
      <c r="CQ979" s="28"/>
    </row>
    <row r="980" spans="2:95" ht="14.25" customHeight="1">
      <c r="B980" s="15">
        <v>20</v>
      </c>
      <c r="C980" s="15" t="s">
        <v>50</v>
      </c>
      <c r="D980" s="15" t="s">
        <v>3</v>
      </c>
      <c r="E980" s="84">
        <v>11008.200000000004</v>
      </c>
      <c r="F980" s="115"/>
      <c r="G980" s="69"/>
      <c r="H980" s="90"/>
      <c r="I980" s="4"/>
      <c r="J980" s="64"/>
      <c r="L980" s="64"/>
      <c r="M980" s="65"/>
      <c r="CO980" s="27"/>
      <c r="CQ980" s="28"/>
    </row>
    <row r="981" spans="2:95" ht="14.25" customHeight="1">
      <c r="B981" s="15" t="s">
        <v>21</v>
      </c>
      <c r="C981" s="15" t="s">
        <v>50</v>
      </c>
      <c r="D981" s="15" t="s">
        <v>3</v>
      </c>
      <c r="E981" s="84">
        <v>2.6645352591003757E-14</v>
      </c>
      <c r="F981" s="115"/>
      <c r="G981" s="69"/>
      <c r="H981" s="90"/>
      <c r="I981" s="4"/>
      <c r="J981" s="64"/>
      <c r="L981" s="64"/>
      <c r="M981" s="65"/>
      <c r="CO981" s="27"/>
      <c r="CQ981" s="28"/>
    </row>
    <row r="982" spans="2:95" ht="14.25" customHeight="1">
      <c r="B982" s="15">
        <v>20</v>
      </c>
      <c r="C982" s="15" t="s">
        <v>153</v>
      </c>
      <c r="D982" s="15" t="s">
        <v>3</v>
      </c>
      <c r="E982" s="84">
        <v>13148</v>
      </c>
      <c r="F982" s="115"/>
      <c r="G982" s="69"/>
      <c r="H982" s="90"/>
      <c r="I982" s="4"/>
      <c r="J982" s="64"/>
      <c r="L982" s="64"/>
      <c r="M982" s="65"/>
      <c r="CO982" s="27"/>
      <c r="CQ982" s="28"/>
    </row>
    <row r="983" spans="2:95" ht="14.25" customHeight="1">
      <c r="B983" s="15">
        <v>20</v>
      </c>
      <c r="C983" s="15" t="s">
        <v>51</v>
      </c>
      <c r="D983" s="15" t="s">
        <v>3</v>
      </c>
      <c r="E983" s="84">
        <v>8557.024000000001</v>
      </c>
      <c r="F983" s="115"/>
      <c r="G983" s="69"/>
      <c r="H983" s="90"/>
      <c r="I983" s="4"/>
      <c r="J983" s="64"/>
      <c r="L983" s="64"/>
      <c r="M983" s="65"/>
      <c r="CO983" s="27"/>
      <c r="CQ983" s="28"/>
    </row>
    <row r="984" spans="2:95" ht="14.25" customHeight="1">
      <c r="B984" s="15" t="s">
        <v>21</v>
      </c>
      <c r="C984" s="15" t="s">
        <v>51</v>
      </c>
      <c r="D984" s="15" t="s">
        <v>3</v>
      </c>
      <c r="E984" s="84">
        <v>7.500000000000043</v>
      </c>
      <c r="F984" s="115"/>
      <c r="G984" s="69"/>
      <c r="H984" s="90"/>
      <c r="I984" s="4"/>
      <c r="J984" s="64"/>
      <c r="L984" s="64"/>
      <c r="M984" s="65"/>
      <c r="CO984" s="27"/>
      <c r="CQ984" s="28"/>
    </row>
    <row r="985" spans="2:95" ht="14.25" customHeight="1">
      <c r="B985" s="15">
        <v>20</v>
      </c>
      <c r="C985" s="15" t="s">
        <v>534</v>
      </c>
      <c r="D985" s="15" t="s">
        <v>3</v>
      </c>
      <c r="E985" s="84">
        <v>3.552713678800501E-14</v>
      </c>
      <c r="F985" s="115"/>
      <c r="G985" s="69"/>
      <c r="H985" s="90"/>
      <c r="I985" s="4"/>
      <c r="J985" s="64"/>
      <c r="L985" s="64"/>
      <c r="M985" s="65"/>
      <c r="CO985" s="27"/>
      <c r="CQ985" s="28"/>
    </row>
    <row r="986" spans="2:95" ht="14.25" customHeight="1">
      <c r="B986" s="15">
        <v>20</v>
      </c>
      <c r="C986" s="15" t="s">
        <v>184</v>
      </c>
      <c r="D986" s="15" t="s">
        <v>3</v>
      </c>
      <c r="E986" s="84">
        <v>633.4</v>
      </c>
      <c r="F986" s="115"/>
      <c r="G986" s="69"/>
      <c r="H986" s="90"/>
      <c r="I986" s="4"/>
      <c r="J986" s="64"/>
      <c r="L986" s="64"/>
      <c r="M986" s="65"/>
      <c r="CO986" s="27"/>
      <c r="CQ986" s="28"/>
    </row>
    <row r="987" spans="2:95" ht="14.25" customHeight="1">
      <c r="B987" s="15" t="s">
        <v>21</v>
      </c>
      <c r="C987" s="15" t="s">
        <v>184</v>
      </c>
      <c r="D987" s="15" t="s">
        <v>3</v>
      </c>
      <c r="E987" s="84">
        <v>-4.796163466380676E-14</v>
      </c>
      <c r="F987" s="115"/>
      <c r="G987" s="69"/>
      <c r="H987" s="90"/>
      <c r="I987" s="4"/>
      <c r="J987" s="64"/>
      <c r="L987" s="64"/>
      <c r="M987" s="65"/>
      <c r="CO987" s="27"/>
      <c r="CQ987" s="28"/>
    </row>
    <row r="988" spans="2:95" ht="14.25" customHeight="1">
      <c r="B988" s="15">
        <v>20</v>
      </c>
      <c r="C988" s="15" t="s">
        <v>354</v>
      </c>
      <c r="D988" s="15" t="s">
        <v>3</v>
      </c>
      <c r="E988" s="84">
        <v>600.3800000000001</v>
      </c>
      <c r="F988" s="115"/>
      <c r="G988" s="69"/>
      <c r="H988" s="90"/>
      <c r="I988" s="4"/>
      <c r="J988" s="64"/>
      <c r="L988" s="64"/>
      <c r="M988" s="65"/>
      <c r="CO988" s="27"/>
      <c r="CQ988" s="28"/>
    </row>
    <row r="989" spans="2:95" ht="14.25" customHeight="1">
      <c r="B989" s="15">
        <v>20</v>
      </c>
      <c r="C989" s="15" t="s">
        <v>853</v>
      </c>
      <c r="D989" s="15" t="s">
        <v>3</v>
      </c>
      <c r="E989" s="84">
        <v>438</v>
      </c>
      <c r="F989" s="115"/>
      <c r="G989" s="69"/>
      <c r="H989" s="90"/>
      <c r="I989" s="4"/>
      <c r="J989" s="64"/>
      <c r="L989" s="64"/>
      <c r="M989" s="65"/>
      <c r="CO989" s="27"/>
      <c r="CQ989" s="28"/>
    </row>
    <row r="990" spans="2:95" ht="14.25" customHeight="1">
      <c r="B990" s="15">
        <v>20</v>
      </c>
      <c r="C990" s="15" t="s">
        <v>730</v>
      </c>
      <c r="D990" s="15" t="s">
        <v>3</v>
      </c>
      <c r="E990" s="84">
        <v>2428</v>
      </c>
      <c r="F990" s="115"/>
      <c r="G990" s="69"/>
      <c r="H990" s="90"/>
      <c r="I990" s="4"/>
      <c r="J990" s="64"/>
      <c r="L990" s="64"/>
      <c r="M990" s="65"/>
      <c r="CO990" s="27"/>
      <c r="CQ990" s="28"/>
    </row>
    <row r="991" spans="2:95" ht="14.25" customHeight="1">
      <c r="B991" s="15">
        <v>20</v>
      </c>
      <c r="C991" s="15" t="s">
        <v>806</v>
      </c>
      <c r="D991" s="15" t="s">
        <v>3</v>
      </c>
      <c r="E991" s="84">
        <v>96.9</v>
      </c>
      <c r="F991" s="115"/>
      <c r="G991" s="69"/>
      <c r="H991" s="90"/>
      <c r="I991" s="4"/>
      <c r="J991" s="64"/>
      <c r="L991" s="64"/>
      <c r="M991" s="65"/>
      <c r="CO991" s="27"/>
      <c r="CQ991" s="28"/>
    </row>
    <row r="992" spans="2:95" ht="14.25" customHeight="1">
      <c r="B992" s="15">
        <v>20</v>
      </c>
      <c r="C992" s="15" t="s">
        <v>276</v>
      </c>
      <c r="D992" s="15" t="s">
        <v>3</v>
      </c>
      <c r="E992" s="84">
        <v>5529.6</v>
      </c>
      <c r="F992" s="115"/>
      <c r="G992" s="69"/>
      <c r="H992" s="90"/>
      <c r="I992" s="4"/>
      <c r="J992" s="64"/>
      <c r="L992" s="64"/>
      <c r="M992" s="65"/>
      <c r="CO992" s="27"/>
      <c r="CQ992" s="28"/>
    </row>
    <row r="993" spans="2:95" ht="14.25" customHeight="1">
      <c r="B993" s="15">
        <v>20</v>
      </c>
      <c r="C993" s="15" t="s">
        <v>387</v>
      </c>
      <c r="D993" s="15" t="s">
        <v>3</v>
      </c>
      <c r="E993" s="84">
        <v>7182.000000000001</v>
      </c>
      <c r="F993" s="115"/>
      <c r="G993" s="69"/>
      <c r="H993" s="90"/>
      <c r="I993" s="4"/>
      <c r="J993" s="64"/>
      <c r="L993" s="64"/>
      <c r="M993" s="65"/>
      <c r="CO993" s="27"/>
      <c r="CQ993" s="28"/>
    </row>
    <row r="994" spans="2:95" ht="14.25" customHeight="1">
      <c r="B994" s="15">
        <v>20</v>
      </c>
      <c r="C994" s="15" t="s">
        <v>155</v>
      </c>
      <c r="D994" s="15" t="s">
        <v>3</v>
      </c>
      <c r="E994" s="84">
        <v>23408.590000000004</v>
      </c>
      <c r="F994" s="115"/>
      <c r="G994" s="69"/>
      <c r="H994" s="90"/>
      <c r="I994" s="4"/>
      <c r="J994" s="64"/>
      <c r="L994" s="64"/>
      <c r="M994" s="65"/>
      <c r="CO994" s="27"/>
      <c r="CQ994" s="28"/>
    </row>
    <row r="995" spans="2:95" ht="14.25" customHeight="1">
      <c r="B995" s="15" t="s">
        <v>21</v>
      </c>
      <c r="C995" s="15" t="s">
        <v>155</v>
      </c>
      <c r="D995" s="15" t="s">
        <v>3</v>
      </c>
      <c r="E995" s="84">
        <v>10.289999999999964</v>
      </c>
      <c r="F995" s="115"/>
      <c r="G995" s="69"/>
      <c r="H995" s="90"/>
      <c r="I995" s="4"/>
      <c r="J995" s="64"/>
      <c r="L995" s="64"/>
      <c r="M995" s="65"/>
      <c r="CO995" s="27"/>
      <c r="CQ995" s="28"/>
    </row>
    <row r="996" spans="2:95" ht="14.25" customHeight="1">
      <c r="B996" s="15">
        <v>20</v>
      </c>
      <c r="C996" s="15" t="s">
        <v>192</v>
      </c>
      <c r="D996" s="15" t="s">
        <v>3</v>
      </c>
      <c r="E996" s="84">
        <v>17640.604</v>
      </c>
      <c r="F996" s="115"/>
      <c r="G996" s="69"/>
      <c r="H996" s="90"/>
      <c r="I996" s="4"/>
      <c r="J996" s="64"/>
      <c r="L996" s="64"/>
      <c r="M996" s="65"/>
      <c r="CO996" s="27"/>
      <c r="CQ996" s="28"/>
    </row>
    <row r="997" spans="2:95" ht="14.25" customHeight="1">
      <c r="B997" s="15" t="s">
        <v>21</v>
      </c>
      <c r="C997" s="15" t="s">
        <v>192</v>
      </c>
      <c r="D997" s="15" t="s">
        <v>3</v>
      </c>
      <c r="E997" s="84">
        <v>1.599999999999989</v>
      </c>
      <c r="F997" s="115"/>
      <c r="G997" s="69"/>
      <c r="H997" s="90"/>
      <c r="I997" s="4"/>
      <c r="J997" s="64"/>
      <c r="L997" s="64"/>
      <c r="M997" s="65"/>
      <c r="CO997" s="27"/>
      <c r="CQ997" s="28"/>
    </row>
    <row r="998" spans="2:95" ht="14.25" customHeight="1">
      <c r="B998" s="15">
        <v>20</v>
      </c>
      <c r="C998" s="15" t="s">
        <v>52</v>
      </c>
      <c r="D998" s="15" t="s">
        <v>3</v>
      </c>
      <c r="E998" s="84">
        <v>2203.5699999999997</v>
      </c>
      <c r="F998" s="115"/>
      <c r="G998" s="69"/>
      <c r="H998" s="90"/>
      <c r="I998" s="4"/>
      <c r="J998" s="64"/>
      <c r="L998" s="64"/>
      <c r="M998" s="65"/>
      <c r="CO998" s="27"/>
      <c r="CQ998" s="28"/>
    </row>
    <row r="999" spans="2:95" ht="14.25" customHeight="1">
      <c r="B999" s="15" t="s">
        <v>21</v>
      </c>
      <c r="C999" s="15" t="s">
        <v>52</v>
      </c>
      <c r="D999" s="15" t="s">
        <v>3</v>
      </c>
      <c r="E999" s="84">
        <v>1.1823875212257917E-13</v>
      </c>
      <c r="F999" s="115"/>
      <c r="G999" s="69"/>
      <c r="H999" s="90"/>
      <c r="I999" s="4"/>
      <c r="J999" s="64"/>
      <c r="L999" s="64"/>
      <c r="M999" s="65"/>
      <c r="CO999" s="27"/>
      <c r="CQ999" s="28"/>
    </row>
    <row r="1000" spans="2:95" ht="14.25" customHeight="1">
      <c r="B1000" s="15">
        <v>20</v>
      </c>
      <c r="C1000" s="15" t="s">
        <v>171</v>
      </c>
      <c r="D1000" s="15" t="s">
        <v>3</v>
      </c>
      <c r="E1000" s="84">
        <v>507.89999999999986</v>
      </c>
      <c r="F1000" s="115"/>
      <c r="G1000" s="69"/>
      <c r="H1000" s="90"/>
      <c r="I1000" s="4"/>
      <c r="J1000" s="64"/>
      <c r="L1000" s="64"/>
      <c r="M1000" s="65"/>
      <c r="CO1000" s="27"/>
      <c r="CQ1000" s="28"/>
    </row>
    <row r="1001" spans="2:95" ht="14.25" customHeight="1">
      <c r="B1001" s="15">
        <v>20</v>
      </c>
      <c r="C1001" s="15" t="s">
        <v>146</v>
      </c>
      <c r="D1001" s="15" t="s">
        <v>3</v>
      </c>
      <c r="E1001" s="84">
        <v>1138.9999999999998</v>
      </c>
      <c r="F1001" s="115"/>
      <c r="G1001" s="69"/>
      <c r="H1001" s="90"/>
      <c r="I1001" s="4"/>
      <c r="J1001" s="64"/>
      <c r="L1001" s="64"/>
      <c r="M1001" s="65"/>
      <c r="CO1001" s="27"/>
      <c r="CQ1001" s="28"/>
    </row>
    <row r="1002" spans="2:95" ht="14.25" customHeight="1">
      <c r="B1002" s="15" t="s">
        <v>21</v>
      </c>
      <c r="C1002" s="15" t="s">
        <v>146</v>
      </c>
      <c r="D1002" s="15" t="s">
        <v>3</v>
      </c>
      <c r="E1002" s="84">
        <v>205.7900000000001</v>
      </c>
      <c r="F1002" s="115"/>
      <c r="G1002" s="69"/>
      <c r="H1002" s="90"/>
      <c r="I1002" s="4"/>
      <c r="J1002" s="64"/>
      <c r="L1002" s="64"/>
      <c r="M1002" s="65"/>
      <c r="CO1002" s="27"/>
      <c r="CQ1002" s="28"/>
    </row>
    <row r="1003" spans="2:95" ht="14.25" customHeight="1">
      <c r="B1003" s="15">
        <v>20</v>
      </c>
      <c r="C1003" s="15" t="s">
        <v>173</v>
      </c>
      <c r="D1003" s="15" t="s">
        <v>3</v>
      </c>
      <c r="E1003" s="84">
        <v>-9.092726571680032E-14</v>
      </c>
      <c r="F1003" s="115"/>
      <c r="G1003" s="69"/>
      <c r="H1003" s="90"/>
      <c r="I1003" s="4"/>
      <c r="J1003" s="64"/>
      <c r="L1003" s="64"/>
      <c r="M1003" s="65"/>
      <c r="CO1003" s="27"/>
      <c r="CQ1003" s="28"/>
    </row>
    <row r="1004" spans="2:95" ht="14.25" customHeight="1">
      <c r="B1004" s="15">
        <v>20</v>
      </c>
      <c r="C1004" s="15" t="s">
        <v>767</v>
      </c>
      <c r="D1004" s="15" t="s">
        <v>3</v>
      </c>
      <c r="E1004" s="84">
        <v>1227</v>
      </c>
      <c r="F1004" s="114"/>
      <c r="G1004" s="69"/>
      <c r="H1004" s="90"/>
      <c r="I1004" s="4"/>
      <c r="J1004" s="64"/>
      <c r="L1004" s="64"/>
      <c r="M1004" s="65"/>
      <c r="CO1004" s="27"/>
      <c r="CQ1004" s="28"/>
    </row>
    <row r="1005" spans="2:95" ht="14.25" customHeight="1">
      <c r="B1005" s="15">
        <v>20</v>
      </c>
      <c r="C1005" s="15" t="s">
        <v>768</v>
      </c>
      <c r="D1005" s="15" t="s">
        <v>3</v>
      </c>
      <c r="E1005" s="84">
        <v>530.2</v>
      </c>
      <c r="F1005" s="114"/>
      <c r="G1005" s="69"/>
      <c r="H1005" s="90"/>
      <c r="I1005" s="4"/>
      <c r="J1005" s="64"/>
      <c r="L1005" s="64"/>
      <c r="M1005" s="65"/>
      <c r="CO1005" s="27"/>
      <c r="CQ1005" s="28"/>
    </row>
    <row r="1006" spans="2:95" ht="14.25" customHeight="1">
      <c r="B1006" s="15">
        <v>20</v>
      </c>
      <c r="C1006" s="15" t="s">
        <v>769</v>
      </c>
      <c r="D1006" s="15" t="s">
        <v>3</v>
      </c>
      <c r="E1006" s="84">
        <v>6.699999999999974</v>
      </c>
      <c r="F1006" s="114"/>
      <c r="G1006" s="69"/>
      <c r="H1006" s="90"/>
      <c r="I1006" s="4"/>
      <c r="J1006" s="64"/>
      <c r="L1006" s="64"/>
      <c r="M1006" s="65"/>
      <c r="CO1006" s="27"/>
      <c r="CQ1006" s="28"/>
    </row>
    <row r="1007" spans="2:95" ht="14.25" customHeight="1">
      <c r="B1007" s="15">
        <v>20</v>
      </c>
      <c r="C1007" s="15" t="s">
        <v>585</v>
      </c>
      <c r="D1007" s="15" t="s">
        <v>3</v>
      </c>
      <c r="E1007" s="84">
        <v>0</v>
      </c>
      <c r="F1007" s="115"/>
      <c r="G1007" s="69"/>
      <c r="H1007" s="90"/>
      <c r="I1007" s="4"/>
      <c r="J1007" s="64"/>
      <c r="L1007" s="64"/>
      <c r="M1007" s="65"/>
      <c r="CO1007" s="27"/>
      <c r="CQ1007" s="28"/>
    </row>
    <row r="1008" spans="2:95" ht="14.25" customHeight="1">
      <c r="B1008" s="15">
        <v>20</v>
      </c>
      <c r="C1008" s="15" t="s">
        <v>772</v>
      </c>
      <c r="D1008" s="15" t="s">
        <v>3</v>
      </c>
      <c r="E1008" s="84">
        <v>223.70000000000007</v>
      </c>
      <c r="F1008" s="115"/>
      <c r="G1008" s="69"/>
      <c r="H1008" s="90"/>
      <c r="I1008" s="4"/>
      <c r="J1008" s="64"/>
      <c r="L1008" s="64"/>
      <c r="M1008" s="65"/>
      <c r="CO1008" s="27"/>
      <c r="CQ1008" s="28"/>
    </row>
    <row r="1009" spans="2:95" ht="14.25" customHeight="1">
      <c r="B1009" s="15">
        <v>20</v>
      </c>
      <c r="C1009" s="15" t="s">
        <v>588</v>
      </c>
      <c r="D1009" s="15" t="s">
        <v>3</v>
      </c>
      <c r="E1009" s="84">
        <v>899.3</v>
      </c>
      <c r="F1009" s="115"/>
      <c r="G1009" s="69"/>
      <c r="H1009" s="90"/>
      <c r="I1009" s="4"/>
      <c r="J1009" s="64"/>
      <c r="L1009" s="64"/>
      <c r="M1009" s="65"/>
      <c r="CO1009" s="27"/>
      <c r="CQ1009" s="28"/>
    </row>
    <row r="1010" spans="2:95" ht="14.25" customHeight="1">
      <c r="B1010" s="15">
        <v>20</v>
      </c>
      <c r="C1010" s="15" t="s">
        <v>376</v>
      </c>
      <c r="D1010" s="15" t="s">
        <v>3</v>
      </c>
      <c r="E1010" s="84">
        <v>3228</v>
      </c>
      <c r="F1010" s="115"/>
      <c r="G1010" s="69"/>
      <c r="H1010" s="90"/>
      <c r="I1010" s="4"/>
      <c r="J1010" s="64"/>
      <c r="L1010" s="64"/>
      <c r="M1010" s="65"/>
      <c r="CO1010" s="27"/>
      <c r="CQ1010" s="28"/>
    </row>
    <row r="1011" spans="2:95" ht="14.25" customHeight="1">
      <c r="B1011" s="15">
        <v>20</v>
      </c>
      <c r="C1011" s="15" t="s">
        <v>154</v>
      </c>
      <c r="D1011" s="15" t="s">
        <v>3</v>
      </c>
      <c r="E1011" s="84">
        <v>7470</v>
      </c>
      <c r="F1011" s="115"/>
      <c r="G1011" s="69"/>
      <c r="H1011" s="90"/>
      <c r="I1011" s="4"/>
      <c r="J1011" s="64"/>
      <c r="L1011" s="64"/>
      <c r="M1011" s="65"/>
      <c r="CO1011" s="27"/>
      <c r="CQ1011" s="28"/>
    </row>
    <row r="1012" spans="2:95" ht="14.25" customHeight="1">
      <c r="B1012" s="15">
        <v>20</v>
      </c>
      <c r="C1012" s="15" t="s">
        <v>53</v>
      </c>
      <c r="D1012" s="15" t="s">
        <v>3</v>
      </c>
      <c r="E1012" s="84">
        <v>10152.203000000001</v>
      </c>
      <c r="F1012" s="115"/>
      <c r="G1012" s="69"/>
      <c r="H1012" s="90"/>
      <c r="I1012" s="4"/>
      <c r="J1012" s="64"/>
      <c r="L1012" s="64"/>
      <c r="M1012" s="65"/>
      <c r="CO1012" s="27"/>
      <c r="CQ1012" s="28"/>
    </row>
    <row r="1013" spans="2:95" ht="14.25" customHeight="1">
      <c r="B1013" s="15" t="s">
        <v>21</v>
      </c>
      <c r="C1013" s="15" t="s">
        <v>53</v>
      </c>
      <c r="D1013" s="15" t="s">
        <v>3</v>
      </c>
      <c r="E1013" s="84">
        <v>-1.1379786002407855E-14</v>
      </c>
      <c r="F1013" s="115"/>
      <c r="G1013" s="69"/>
      <c r="H1013" s="90"/>
      <c r="I1013" s="4"/>
      <c r="J1013" s="64"/>
      <c r="L1013" s="64"/>
      <c r="M1013" s="65"/>
      <c r="CO1013" s="27"/>
      <c r="CQ1013" s="28"/>
    </row>
    <row r="1014" spans="2:95" ht="14.25" customHeight="1">
      <c r="B1014" s="15">
        <v>20</v>
      </c>
      <c r="C1014" s="15" t="s">
        <v>148</v>
      </c>
      <c r="D1014" s="15" t="s">
        <v>3</v>
      </c>
      <c r="E1014" s="84">
        <v>5057.299999999999</v>
      </c>
      <c r="F1014" s="115"/>
      <c r="G1014" s="69"/>
      <c r="H1014" s="90"/>
      <c r="I1014" s="4"/>
      <c r="J1014" s="64"/>
      <c r="L1014" s="64"/>
      <c r="M1014" s="65"/>
      <c r="CO1014" s="27"/>
      <c r="CQ1014" s="28"/>
    </row>
    <row r="1015" spans="2:95" ht="14.25" customHeight="1">
      <c r="B1015" s="15">
        <v>20</v>
      </c>
      <c r="C1015" s="15" t="s">
        <v>54</v>
      </c>
      <c r="D1015" s="15" t="s">
        <v>3</v>
      </c>
      <c r="E1015" s="84">
        <v>17270</v>
      </c>
      <c r="F1015" s="115"/>
      <c r="G1015" s="69"/>
      <c r="H1015" s="90"/>
      <c r="I1015" s="4"/>
      <c r="J1015" s="64"/>
      <c r="L1015" s="64"/>
      <c r="M1015" s="65"/>
      <c r="CO1015" s="27"/>
      <c r="CQ1015" s="28"/>
    </row>
    <row r="1016" spans="2:95" ht="14.25" customHeight="1">
      <c r="B1016" s="15" t="s">
        <v>21</v>
      </c>
      <c r="C1016" s="15" t="s">
        <v>54</v>
      </c>
      <c r="D1016" s="15" t="s">
        <v>3</v>
      </c>
      <c r="E1016" s="84">
        <v>0</v>
      </c>
      <c r="F1016" s="115"/>
      <c r="G1016" s="69"/>
      <c r="H1016" s="90"/>
      <c r="I1016" s="4"/>
      <c r="J1016" s="64"/>
      <c r="L1016" s="64"/>
      <c r="M1016" s="65"/>
      <c r="CO1016" s="27"/>
      <c r="CQ1016" s="28"/>
    </row>
    <row r="1017" spans="2:95" ht="14.25" customHeight="1">
      <c r="B1017" s="15">
        <v>20</v>
      </c>
      <c r="C1017" s="15" t="s">
        <v>174</v>
      </c>
      <c r="D1017" s="15" t="s">
        <v>3</v>
      </c>
      <c r="E1017" s="84">
        <v>974.0000000000005</v>
      </c>
      <c r="F1017" s="115"/>
      <c r="G1017" s="69"/>
      <c r="H1017" s="90"/>
      <c r="I1017" s="4"/>
      <c r="J1017" s="64"/>
      <c r="L1017" s="64"/>
      <c r="M1017" s="65"/>
      <c r="CO1017" s="27"/>
      <c r="CQ1017" s="28"/>
    </row>
    <row r="1018" spans="2:95" ht="14.25" customHeight="1">
      <c r="B1018" s="15">
        <v>20</v>
      </c>
      <c r="C1018" s="15" t="s">
        <v>145</v>
      </c>
      <c r="D1018" s="15" t="s">
        <v>3</v>
      </c>
      <c r="E1018" s="84">
        <v>1.6342482922482304E-13</v>
      </c>
      <c r="F1018" s="115"/>
      <c r="G1018" s="69"/>
      <c r="H1018" s="90"/>
      <c r="I1018" s="4"/>
      <c r="J1018" s="64"/>
      <c r="L1018" s="64"/>
      <c r="M1018" s="65"/>
      <c r="CO1018" s="27"/>
      <c r="CQ1018" s="28"/>
    </row>
    <row r="1019" spans="2:95" ht="14.25" customHeight="1">
      <c r="B1019" s="15" t="s">
        <v>21</v>
      </c>
      <c r="C1019" s="15" t="s">
        <v>145</v>
      </c>
      <c r="D1019" s="15" t="s">
        <v>3</v>
      </c>
      <c r="E1019" s="84">
        <v>189.2000000000003</v>
      </c>
      <c r="F1019" s="115"/>
      <c r="G1019" s="69"/>
      <c r="H1019" s="90"/>
      <c r="I1019" s="4"/>
      <c r="J1019" s="64"/>
      <c r="L1019" s="64"/>
      <c r="M1019" s="65"/>
      <c r="CO1019" s="27"/>
      <c r="CQ1019" s="28"/>
    </row>
    <row r="1020" spans="2:95" ht="14.25" customHeight="1">
      <c r="B1020" s="15">
        <v>20</v>
      </c>
      <c r="C1020" s="15" t="s">
        <v>169</v>
      </c>
      <c r="D1020" s="15" t="s">
        <v>3</v>
      </c>
      <c r="E1020" s="84">
        <v>299.2</v>
      </c>
      <c r="F1020" s="115"/>
      <c r="G1020" s="69"/>
      <c r="H1020" s="90"/>
      <c r="I1020" s="4"/>
      <c r="J1020" s="64"/>
      <c r="L1020" s="64"/>
      <c r="M1020" s="65"/>
      <c r="CO1020" s="27"/>
      <c r="CQ1020" s="28"/>
    </row>
    <row r="1021" spans="2:95" ht="14.25" customHeight="1">
      <c r="B1021" s="15">
        <v>20</v>
      </c>
      <c r="C1021" s="15" t="s">
        <v>162</v>
      </c>
      <c r="D1021" s="15" t="s">
        <v>3</v>
      </c>
      <c r="E1021" s="84">
        <v>84.40000000000006</v>
      </c>
      <c r="F1021" s="115"/>
      <c r="G1021" s="69"/>
      <c r="H1021" s="90"/>
      <c r="I1021" s="4"/>
      <c r="J1021" s="64"/>
      <c r="L1021" s="64"/>
      <c r="M1021" s="65"/>
      <c r="CO1021" s="27"/>
      <c r="CQ1021" s="28"/>
    </row>
    <row r="1022" spans="2:95" ht="14.25" customHeight="1">
      <c r="B1022" s="15">
        <v>20</v>
      </c>
      <c r="C1022" s="15" t="s">
        <v>731</v>
      </c>
      <c r="D1022" s="15" t="s">
        <v>3</v>
      </c>
      <c r="E1022" s="84">
        <v>2.2648549702353193E-14</v>
      </c>
      <c r="F1022" s="115"/>
      <c r="G1022" s="69"/>
      <c r="H1022" s="90"/>
      <c r="I1022" s="4"/>
      <c r="J1022" s="64"/>
      <c r="L1022" s="64"/>
      <c r="M1022" s="65"/>
      <c r="CO1022" s="27"/>
      <c r="CQ1022" s="28"/>
    </row>
    <row r="1023" spans="2:95" ht="14.25" customHeight="1">
      <c r="B1023" s="15">
        <v>20</v>
      </c>
      <c r="C1023" s="15" t="s">
        <v>375</v>
      </c>
      <c r="D1023" s="15" t="s">
        <v>3</v>
      </c>
      <c r="E1023" s="84">
        <v>3090</v>
      </c>
      <c r="F1023" s="115"/>
      <c r="G1023" s="69"/>
      <c r="H1023" s="90"/>
      <c r="I1023" s="4"/>
      <c r="J1023" s="64"/>
      <c r="L1023" s="64"/>
      <c r="M1023" s="65"/>
      <c r="CO1023" s="27"/>
      <c r="CQ1023" s="28"/>
    </row>
    <row r="1024" spans="2:95" ht="14.25" customHeight="1">
      <c r="B1024" s="15">
        <v>20</v>
      </c>
      <c r="C1024" s="15" t="s">
        <v>378</v>
      </c>
      <c r="D1024" s="15" t="s">
        <v>3</v>
      </c>
      <c r="E1024" s="84">
        <v>4.618527782440651E-14</v>
      </c>
      <c r="F1024" s="115"/>
      <c r="G1024" s="69"/>
      <c r="H1024" s="90"/>
      <c r="I1024" s="4"/>
      <c r="J1024" s="64"/>
      <c r="L1024" s="64"/>
      <c r="M1024" s="65"/>
      <c r="CO1024" s="27"/>
      <c r="CQ1024" s="28"/>
    </row>
    <row r="1025" spans="2:95" ht="14.25" customHeight="1">
      <c r="B1025" s="15">
        <v>20</v>
      </c>
      <c r="C1025" s="15" t="s">
        <v>55</v>
      </c>
      <c r="D1025" s="15" t="s">
        <v>3</v>
      </c>
      <c r="E1025" s="84">
        <v>63000.15</v>
      </c>
      <c r="F1025" s="115"/>
      <c r="G1025" s="69"/>
      <c r="H1025" s="90"/>
      <c r="I1025" s="4"/>
      <c r="J1025" s="64"/>
      <c r="L1025" s="64"/>
      <c r="M1025" s="65"/>
      <c r="BJ1025" s="15">
        <f>758.55-50.3-153.05-10.2-544.75+296-0.25+1320+380-313-72-250-36+374-82.5-16.4-206-71-11.2-8-48-11-16-49.5-10.6-6-57-18-218.4-76.6-42.6+2027-24-18-275-225-46-467-9.2-36.8-1054-884-580+1054+876+8-74-101.2-9.1-9.2-36.8+517-27.7-22.6-145-62-98.7+2086.5-37-28-635+555-16.5-18.4-45-17.1-54.1+123.39-27-402-10.5-241+2000-57.5-46-143-549-67-112-314-5.1-28.4-149-55.8-9.7-112-93-64.4-46.5+1054.17+882.98-106+588.98+510.85+474.79+594.99+907.51-68.6-33-19.6-33-370-101-107-317-9.4-9.3-61.5-57.5-10.5-516.86-108.18-55.8-9.2-41-174.5-126.21-72.12-93-95-294.49-228.17-300.5-2-46.5-18.5-180.3+106-72.12-106-18.3-733.22-1054.17-882.98-36.6-30.05-144.24-32.76-79.1-11.3-50.4+400-101-94.5-358-309.63-50.07-11.2+769.28+522.58+1049.31+811.35+264.44+389+623+96+205-15.33-8.29-42-118-66.1-48.08-30+394+299-811.35-276.46-264.44-120.2-6.01-108.1-53-24.04-90.28-310.72-149.63-26.4-25.2-202.5-18-280-40.2-254.97-267.61-104.13-72.05+6004-501-54-50-9.4-139-10-212+54+315-128.16-8.01+110+280+1300-6-168.21-40.05-24.03-136-315-110-280+841.4-12+1159.93-444.7+3936-144.24-30.05-48.08-72.12-30+2063-504.56-102.17-261.29-24+1340+757-135.15-54.06-200.25-36-198.33-276-103.36-101.2-14-8-297-450.4-8-2354-40-600.5-50.3-18.02-207.23-9.01</f>
        <v>10812.01</v>
      </c>
      <c r="CO1025" s="27"/>
      <c r="CQ1025" s="28"/>
    </row>
    <row r="1026" spans="2:95" ht="14.25" customHeight="1">
      <c r="B1026" s="15" t="s">
        <v>21</v>
      </c>
      <c r="C1026" s="15" t="s">
        <v>55</v>
      </c>
      <c r="D1026" s="15" t="s">
        <v>3</v>
      </c>
      <c r="E1026" s="84">
        <v>-2.3092638912203256E-14</v>
      </c>
      <c r="F1026" s="115"/>
      <c r="G1026" s="69"/>
      <c r="H1026" s="90"/>
      <c r="I1026" s="4"/>
      <c r="J1026" s="64"/>
      <c r="L1026" s="64"/>
      <c r="M1026" s="65"/>
      <c r="CO1026" s="27"/>
      <c r="CQ1026" s="28"/>
    </row>
    <row r="1027" spans="2:95" ht="14.25" customHeight="1">
      <c r="B1027" s="15">
        <v>20</v>
      </c>
      <c r="C1027" s="15" t="s">
        <v>601</v>
      </c>
      <c r="D1027" s="15" t="s">
        <v>3</v>
      </c>
      <c r="E1027" s="84">
        <v>2143.26</v>
      </c>
      <c r="F1027" s="115"/>
      <c r="G1027" s="69"/>
      <c r="H1027" s="90"/>
      <c r="I1027" s="4"/>
      <c r="J1027" s="64"/>
      <c r="L1027" s="64"/>
      <c r="M1027" s="65"/>
      <c r="CO1027" s="27"/>
      <c r="CQ1027" s="28"/>
    </row>
    <row r="1028" spans="2:95" ht="14.25" customHeight="1">
      <c r="B1028" s="15">
        <v>20</v>
      </c>
      <c r="C1028" s="15" t="s">
        <v>165</v>
      </c>
      <c r="D1028" s="15" t="s">
        <v>3</v>
      </c>
      <c r="E1028" s="84">
        <v>2987.0999999999995</v>
      </c>
      <c r="F1028" s="115"/>
      <c r="G1028" s="69"/>
      <c r="H1028" s="90"/>
      <c r="I1028" s="4"/>
      <c r="J1028" s="64"/>
      <c r="L1028" s="64"/>
      <c r="M1028" s="65"/>
      <c r="CO1028" s="27"/>
      <c r="CQ1028" s="28"/>
    </row>
    <row r="1029" spans="2:95" ht="14.25" customHeight="1">
      <c r="B1029" s="15">
        <v>20</v>
      </c>
      <c r="C1029" s="15" t="s">
        <v>399</v>
      </c>
      <c r="D1029" s="15" t="s">
        <v>3</v>
      </c>
      <c r="E1029" s="84">
        <v>1779.3499999999995</v>
      </c>
      <c r="F1029" s="115"/>
      <c r="G1029" s="69"/>
      <c r="H1029" s="90"/>
      <c r="I1029" s="4"/>
      <c r="J1029" s="64"/>
      <c r="L1029" s="64"/>
      <c r="M1029" s="65"/>
      <c r="CO1029" s="27"/>
      <c r="CQ1029" s="28"/>
    </row>
    <row r="1030" spans="2:95" ht="14.25" customHeight="1">
      <c r="B1030" s="15">
        <v>20</v>
      </c>
      <c r="C1030" s="15" t="s">
        <v>464</v>
      </c>
      <c r="D1030" s="15" t="s">
        <v>3</v>
      </c>
      <c r="E1030" s="84">
        <v>558</v>
      </c>
      <c r="F1030" s="115"/>
      <c r="G1030" s="69"/>
      <c r="H1030" s="90"/>
      <c r="I1030" s="4"/>
      <c r="J1030" s="64"/>
      <c r="L1030" s="64"/>
      <c r="M1030" s="65"/>
      <c r="CO1030" s="27"/>
      <c r="CQ1030" s="28"/>
    </row>
    <row r="1031" spans="2:95" ht="14.25" customHeight="1">
      <c r="B1031" s="15">
        <v>20</v>
      </c>
      <c r="C1031" s="15" t="s">
        <v>593</v>
      </c>
      <c r="D1031" s="15" t="s">
        <v>3</v>
      </c>
      <c r="E1031" s="84">
        <v>1560</v>
      </c>
      <c r="F1031" s="115"/>
      <c r="G1031" s="69"/>
      <c r="H1031" s="90"/>
      <c r="I1031" s="4"/>
      <c r="J1031" s="64"/>
      <c r="L1031" s="64"/>
      <c r="M1031" s="65"/>
      <c r="CO1031" s="27"/>
      <c r="CQ1031" s="28"/>
    </row>
    <row r="1032" spans="2:95" ht="14.25" customHeight="1">
      <c r="B1032" s="15">
        <v>20</v>
      </c>
      <c r="C1032" s="15" t="s">
        <v>596</v>
      </c>
      <c r="D1032" s="15" t="s">
        <v>3</v>
      </c>
      <c r="E1032" s="84">
        <v>3759.96</v>
      </c>
      <c r="F1032" s="115"/>
      <c r="G1032" s="69"/>
      <c r="H1032" s="90"/>
      <c r="I1032" s="4"/>
      <c r="J1032" s="64"/>
      <c r="L1032" s="64"/>
      <c r="M1032" s="65"/>
      <c r="CO1032" s="27"/>
      <c r="CQ1032" s="28"/>
    </row>
    <row r="1033" spans="2:95" ht="14.25" customHeight="1">
      <c r="B1033" s="15">
        <v>20</v>
      </c>
      <c r="C1033" s="15" t="s">
        <v>69</v>
      </c>
      <c r="D1033" s="15" t="s">
        <v>3</v>
      </c>
      <c r="E1033" s="84">
        <v>9869.73</v>
      </c>
      <c r="F1033" s="115"/>
      <c r="G1033" s="69"/>
      <c r="H1033" s="90"/>
      <c r="I1033" s="4"/>
      <c r="J1033" s="64"/>
      <c r="L1033" s="64"/>
      <c r="M1033" s="65"/>
      <c r="CO1033" s="27"/>
      <c r="CQ1033" s="28"/>
    </row>
    <row r="1034" spans="2:95" ht="14.25" customHeight="1">
      <c r="B1034" s="15">
        <v>20</v>
      </c>
      <c r="C1034" s="15" t="s">
        <v>467</v>
      </c>
      <c r="D1034" s="15" t="s">
        <v>3</v>
      </c>
      <c r="E1034" s="84">
        <v>2237.02</v>
      </c>
      <c r="F1034" s="115"/>
      <c r="G1034" s="69"/>
      <c r="H1034" s="90"/>
      <c r="I1034" s="4"/>
      <c r="J1034" s="64"/>
      <c r="L1034" s="64"/>
      <c r="M1034" s="65"/>
      <c r="CO1034" s="27"/>
      <c r="CQ1034" s="28"/>
    </row>
    <row r="1035" spans="2:95" ht="14.25" customHeight="1">
      <c r="B1035" s="15">
        <v>20</v>
      </c>
      <c r="C1035" s="15" t="s">
        <v>716</v>
      </c>
      <c r="D1035" s="15" t="s">
        <v>3</v>
      </c>
      <c r="E1035" s="84">
        <v>2754</v>
      </c>
      <c r="F1035" s="115"/>
      <c r="G1035" s="69"/>
      <c r="H1035" s="90"/>
      <c r="I1035" s="4"/>
      <c r="J1035" s="64"/>
      <c r="L1035" s="64"/>
      <c r="M1035" s="65"/>
      <c r="CO1035" s="27"/>
      <c r="CQ1035" s="28"/>
    </row>
    <row r="1036" spans="2:95" ht="14.25" customHeight="1">
      <c r="B1036" s="15">
        <v>20</v>
      </c>
      <c r="C1036" s="15" t="s">
        <v>70</v>
      </c>
      <c r="D1036" s="15" t="s">
        <v>3</v>
      </c>
      <c r="E1036" s="84">
        <v>1049.8199999999997</v>
      </c>
      <c r="F1036" s="115"/>
      <c r="G1036" s="69"/>
      <c r="H1036" s="90"/>
      <c r="I1036" s="4"/>
      <c r="J1036" s="64"/>
      <c r="L1036" s="64"/>
      <c r="M1036" s="65"/>
      <c r="CO1036" s="27"/>
      <c r="CQ1036" s="28"/>
    </row>
    <row r="1037" spans="2:95" ht="14.25" customHeight="1">
      <c r="B1037" s="15" t="s">
        <v>21</v>
      </c>
      <c r="C1037" s="15" t="s">
        <v>70</v>
      </c>
      <c r="D1037" s="15" t="s">
        <v>3</v>
      </c>
      <c r="E1037" s="84">
        <v>1968.6999999999998</v>
      </c>
      <c r="F1037" s="115"/>
      <c r="G1037" s="69"/>
      <c r="H1037" s="90"/>
      <c r="I1037" s="4"/>
      <c r="J1037" s="64"/>
      <c r="L1037" s="64"/>
      <c r="M1037" s="65"/>
      <c r="CO1037" s="27"/>
      <c r="CQ1037" s="28"/>
    </row>
    <row r="1038" spans="2:95" ht="14.25" customHeight="1">
      <c r="B1038" s="15">
        <v>20</v>
      </c>
      <c r="C1038" s="15" t="s">
        <v>820</v>
      </c>
      <c r="D1038" s="15" t="s">
        <v>3</v>
      </c>
      <c r="E1038" s="84">
        <v>2004</v>
      </c>
      <c r="F1038" s="115"/>
      <c r="G1038" s="69"/>
      <c r="H1038" s="90"/>
      <c r="I1038" s="4"/>
      <c r="J1038" s="64"/>
      <c r="L1038" s="64"/>
      <c r="M1038" s="65"/>
      <c r="CO1038" s="27"/>
      <c r="CQ1038" s="28"/>
    </row>
    <row r="1039" spans="2:95" ht="14.25" customHeight="1">
      <c r="B1039" s="15">
        <v>20</v>
      </c>
      <c r="C1039" s="15" t="s">
        <v>536</v>
      </c>
      <c r="D1039" s="15" t="s">
        <v>3</v>
      </c>
      <c r="E1039" s="84">
        <v>2723.86</v>
      </c>
      <c r="F1039" s="115"/>
      <c r="G1039" s="69"/>
      <c r="H1039" s="90"/>
      <c r="I1039" s="4"/>
      <c r="J1039" s="64"/>
      <c r="L1039" s="64"/>
      <c r="M1039" s="65"/>
      <c r="CO1039" s="27"/>
      <c r="CQ1039" s="28"/>
    </row>
    <row r="1040" spans="2:95" ht="14.25" customHeight="1">
      <c r="B1040" s="15">
        <v>20</v>
      </c>
      <c r="C1040" s="15" t="s">
        <v>638</v>
      </c>
      <c r="D1040" s="15" t="s">
        <v>3</v>
      </c>
      <c r="E1040" s="84">
        <v>364.3999999999995</v>
      </c>
      <c r="F1040" s="115"/>
      <c r="G1040" s="69"/>
      <c r="H1040" s="90"/>
      <c r="I1040" s="4"/>
      <c r="J1040" s="64"/>
      <c r="L1040" s="64"/>
      <c r="M1040" s="65"/>
      <c r="CO1040" s="27"/>
      <c r="CQ1040" s="28"/>
    </row>
    <row r="1041" spans="2:95" ht="14.25" customHeight="1">
      <c r="B1041" s="15">
        <v>20</v>
      </c>
      <c r="C1041" s="15" t="s">
        <v>396</v>
      </c>
      <c r="D1041" s="15" t="s">
        <v>3</v>
      </c>
      <c r="E1041" s="84">
        <v>1566.6999999999998</v>
      </c>
      <c r="F1041" s="115"/>
      <c r="G1041" s="69"/>
      <c r="H1041" s="90"/>
      <c r="I1041" s="4"/>
      <c r="J1041" s="64"/>
      <c r="L1041" s="64"/>
      <c r="M1041" s="65"/>
      <c r="CO1041" s="27"/>
      <c r="CQ1041" s="28"/>
    </row>
    <row r="1042" spans="2:95" ht="14.25" customHeight="1">
      <c r="B1042" s="15">
        <v>20</v>
      </c>
      <c r="C1042" s="15" t="s">
        <v>56</v>
      </c>
      <c r="D1042" s="15" t="s">
        <v>3</v>
      </c>
      <c r="E1042" s="84">
        <v>11954.2</v>
      </c>
      <c r="F1042" s="115"/>
      <c r="G1042" s="69"/>
      <c r="H1042" s="90"/>
      <c r="I1042" s="4"/>
      <c r="J1042" s="64"/>
      <c r="L1042" s="64"/>
      <c r="M1042" s="65"/>
      <c r="CO1042" s="27"/>
      <c r="CQ1042" s="28"/>
    </row>
    <row r="1043" spans="2:95" ht="14.25" customHeight="1">
      <c r="B1043" s="15" t="s">
        <v>21</v>
      </c>
      <c r="C1043" s="15" t="s">
        <v>56</v>
      </c>
      <c r="D1043" s="15" t="s">
        <v>3</v>
      </c>
      <c r="E1043" s="84">
        <v>47.89999999999998</v>
      </c>
      <c r="F1043" s="115"/>
      <c r="G1043" s="69"/>
      <c r="H1043" s="90"/>
      <c r="I1043" s="4"/>
      <c r="J1043" s="64"/>
      <c r="L1043" s="64"/>
      <c r="M1043" s="65"/>
      <c r="CO1043" s="27"/>
      <c r="CQ1043" s="28"/>
    </row>
    <row r="1044" spans="2:95" ht="14.25" customHeight="1">
      <c r="B1044" s="15">
        <v>20</v>
      </c>
      <c r="C1044" s="15" t="s">
        <v>597</v>
      </c>
      <c r="D1044" s="15" t="s">
        <v>3</v>
      </c>
      <c r="E1044" s="84">
        <v>542</v>
      </c>
      <c r="F1044" s="115"/>
      <c r="G1044" s="69"/>
      <c r="H1044" s="90"/>
      <c r="I1044" s="4"/>
      <c r="J1044" s="64"/>
      <c r="L1044" s="64"/>
      <c r="M1044" s="65"/>
      <c r="CO1044" s="27"/>
      <c r="CQ1044" s="28"/>
    </row>
    <row r="1045" spans="1:95" s="10" customFormat="1" ht="14.25" customHeight="1">
      <c r="A1045" s="1"/>
      <c r="B1045" s="15">
        <v>20</v>
      </c>
      <c r="C1045" s="15" t="s">
        <v>163</v>
      </c>
      <c r="D1045" s="15" t="s">
        <v>3</v>
      </c>
      <c r="E1045" s="84">
        <v>0</v>
      </c>
      <c r="F1045" s="115"/>
      <c r="G1045" s="71"/>
      <c r="H1045" s="90"/>
      <c r="J1045" s="64"/>
      <c r="L1045" s="64"/>
      <c r="M1045" s="31"/>
      <c r="CO1045" s="27"/>
      <c r="CQ1045" s="31"/>
    </row>
    <row r="1046" spans="1:95" s="10" customFormat="1" ht="14.25" customHeight="1">
      <c r="A1046" s="1"/>
      <c r="B1046" s="15">
        <v>20</v>
      </c>
      <c r="C1046" s="15" t="s">
        <v>737</v>
      </c>
      <c r="D1046" s="15" t="s">
        <v>3</v>
      </c>
      <c r="E1046" s="84">
        <v>2529.2</v>
      </c>
      <c r="F1046" s="115"/>
      <c r="G1046" s="71"/>
      <c r="H1046" s="90"/>
      <c r="J1046" s="64"/>
      <c r="L1046" s="64"/>
      <c r="M1046" s="31"/>
      <c r="CO1046" s="27"/>
      <c r="CQ1046" s="31"/>
    </row>
    <row r="1047" spans="1:95" s="10" customFormat="1" ht="14.25" customHeight="1">
      <c r="A1047" s="1"/>
      <c r="B1047" s="15">
        <v>20</v>
      </c>
      <c r="C1047" s="15" t="s">
        <v>802</v>
      </c>
      <c r="D1047" s="15" t="s">
        <v>3</v>
      </c>
      <c r="E1047" s="84">
        <v>558</v>
      </c>
      <c r="F1047" s="115"/>
      <c r="G1047" s="71"/>
      <c r="H1047" s="90"/>
      <c r="J1047" s="64"/>
      <c r="L1047" s="64"/>
      <c r="M1047" s="31"/>
      <c r="CO1047" s="27"/>
      <c r="CQ1047" s="31"/>
    </row>
    <row r="1048" spans="2:95" ht="14.25" customHeight="1">
      <c r="B1048" s="15">
        <v>20</v>
      </c>
      <c r="C1048" s="15" t="s">
        <v>292</v>
      </c>
      <c r="D1048" s="15" t="s">
        <v>3</v>
      </c>
      <c r="E1048" s="84">
        <v>2814</v>
      </c>
      <c r="F1048" s="115"/>
      <c r="G1048" s="69"/>
      <c r="H1048" s="90"/>
      <c r="I1048" s="4"/>
      <c r="J1048" s="64"/>
      <c r="L1048" s="64"/>
      <c r="M1048" s="65"/>
      <c r="CO1048" s="27"/>
      <c r="CQ1048" s="28"/>
    </row>
    <row r="1049" spans="2:95" ht="14.25" customHeight="1">
      <c r="B1049" s="15">
        <v>20</v>
      </c>
      <c r="C1049" s="15" t="s">
        <v>486</v>
      </c>
      <c r="D1049" s="15" t="s">
        <v>3</v>
      </c>
      <c r="E1049" s="84">
        <v>1264.4</v>
      </c>
      <c r="F1049" s="115"/>
      <c r="G1049" s="69"/>
      <c r="H1049" s="90"/>
      <c r="I1049" s="4"/>
      <c r="J1049" s="64"/>
      <c r="L1049" s="64"/>
      <c r="M1049" s="65"/>
      <c r="CO1049" s="27"/>
      <c r="CQ1049" s="28"/>
    </row>
    <row r="1050" spans="2:95" ht="14.25" customHeight="1">
      <c r="B1050" s="15">
        <v>20</v>
      </c>
      <c r="C1050" s="15" t="s">
        <v>473</v>
      </c>
      <c r="D1050" s="15" t="s">
        <v>3</v>
      </c>
      <c r="E1050" s="84">
        <v>682.6000000000001</v>
      </c>
      <c r="F1050" s="115"/>
      <c r="G1050" s="69"/>
      <c r="H1050" s="90"/>
      <c r="I1050" s="4"/>
      <c r="J1050" s="64"/>
      <c r="L1050" s="64"/>
      <c r="M1050" s="65"/>
      <c r="CO1050" s="27"/>
      <c r="CQ1050" s="28"/>
    </row>
    <row r="1051" spans="2:95" ht="14.25" customHeight="1">
      <c r="B1051" s="15">
        <v>20</v>
      </c>
      <c r="C1051" s="15" t="s">
        <v>635</v>
      </c>
      <c r="D1051" s="15" t="s">
        <v>3</v>
      </c>
      <c r="E1051" s="84">
        <v>63.79999999999936</v>
      </c>
      <c r="F1051" s="115"/>
      <c r="G1051" s="69"/>
      <c r="H1051" s="90"/>
      <c r="I1051" s="4"/>
      <c r="J1051" s="64"/>
      <c r="L1051" s="64"/>
      <c r="M1051" s="65"/>
      <c r="CO1051" s="27"/>
      <c r="CQ1051" s="28"/>
    </row>
    <row r="1052" spans="2:95" ht="14.25" customHeight="1">
      <c r="B1052" s="15">
        <v>20</v>
      </c>
      <c r="C1052" s="15" t="s">
        <v>773</v>
      </c>
      <c r="D1052" s="15" t="s">
        <v>3</v>
      </c>
      <c r="E1052" s="17">
        <v>0</v>
      </c>
      <c r="F1052" s="114"/>
      <c r="G1052" s="69"/>
      <c r="H1052" s="88"/>
      <c r="I1052" s="4"/>
      <c r="L1052" s="55"/>
      <c r="M1052" s="67"/>
      <c r="CO1052" s="48"/>
      <c r="CQ1052" s="47"/>
    </row>
    <row r="1053" spans="2:95" ht="14.25" customHeight="1">
      <c r="B1053" s="14"/>
      <c r="C1053" s="14"/>
      <c r="D1053" s="14"/>
      <c r="E1053" s="85"/>
      <c r="F1053" s="116"/>
      <c r="G1053" s="4"/>
      <c r="H1053" s="90"/>
      <c r="I1053" s="4"/>
      <c r="J1053" s="64"/>
      <c r="L1053" s="64"/>
      <c r="M1053" s="65"/>
      <c r="CO1053" s="27"/>
      <c r="CQ1053" s="28"/>
    </row>
    <row r="1054" spans="2:93" s="7" customFormat="1" ht="12.75" customHeight="1">
      <c r="B1054" s="40"/>
      <c r="C1054" s="43"/>
      <c r="D1054" s="43"/>
      <c r="E1054" s="43"/>
      <c r="F1054" s="43"/>
      <c r="G1054" s="43"/>
      <c r="H1054" s="43"/>
      <c r="I1054" s="43"/>
      <c r="J1054" s="40"/>
      <c r="K1054" s="40"/>
      <c r="L1054" s="40"/>
      <c r="M1054" s="40"/>
      <c r="N1054" s="40"/>
      <c r="CO1054" s="46"/>
    </row>
    <row r="1055" spans="2:14" ht="26.25" customHeight="1">
      <c r="B1055" s="149" t="s">
        <v>608</v>
      </c>
      <c r="C1055" s="149"/>
      <c r="D1055" s="149"/>
      <c r="E1055" s="149"/>
      <c r="F1055" s="149"/>
      <c r="G1055" s="149"/>
      <c r="H1055" s="91"/>
      <c r="I1055" s="60"/>
      <c r="J1055" s="39"/>
      <c r="K1055" s="39"/>
      <c r="L1055" s="39"/>
      <c r="M1055" s="39"/>
      <c r="N1055" s="39"/>
    </row>
    <row r="1056" spans="2:93" s="7" customFormat="1" ht="27" customHeight="1">
      <c r="B1056" s="35" t="s">
        <v>0</v>
      </c>
      <c r="C1056" s="35" t="s">
        <v>1</v>
      </c>
      <c r="D1056" s="35" t="s">
        <v>2</v>
      </c>
      <c r="E1056" s="35" t="s">
        <v>325</v>
      </c>
      <c r="F1056" s="35" t="s">
        <v>746</v>
      </c>
      <c r="G1056" s="41" t="s">
        <v>604</v>
      </c>
      <c r="H1056" s="78"/>
      <c r="I1056" s="10"/>
      <c r="J1056" s="10"/>
      <c r="K1056" s="10"/>
      <c r="L1056" s="10"/>
      <c r="M1056" s="10"/>
      <c r="N1056" s="10"/>
      <c r="CO1056" s="46"/>
    </row>
    <row r="1057" spans="2:95" s="7" customFormat="1" ht="14.25" customHeight="1">
      <c r="B1057" s="5">
        <v>20</v>
      </c>
      <c r="C1057" s="5" t="s">
        <v>535</v>
      </c>
      <c r="D1057" s="5" t="s">
        <v>3</v>
      </c>
      <c r="E1057" s="49">
        <v>3.310999999999999</v>
      </c>
      <c r="F1057" s="74"/>
      <c r="G1057" s="71"/>
      <c r="H1057" s="52"/>
      <c r="I1057" s="10"/>
      <c r="J1057" s="10"/>
      <c r="K1057" s="10"/>
      <c r="L1057" s="55"/>
      <c r="M1057" s="10"/>
      <c r="N1057" s="10"/>
      <c r="CO1057" s="48"/>
      <c r="CQ1057" s="47"/>
    </row>
    <row r="1058" spans="1:95" ht="14.25" customHeight="1">
      <c r="A1058" s="10"/>
      <c r="B1058" s="15">
        <v>20</v>
      </c>
      <c r="C1058" s="15" t="s">
        <v>368</v>
      </c>
      <c r="D1058" s="15" t="s">
        <v>3</v>
      </c>
      <c r="E1058" s="17">
        <v>2.225</v>
      </c>
      <c r="F1058" s="74"/>
      <c r="G1058" s="69"/>
      <c r="H1058" s="88"/>
      <c r="I1058" s="4"/>
      <c r="L1058" s="55"/>
      <c r="M1058" s="67"/>
      <c r="CO1058" s="48"/>
      <c r="CQ1058" s="47"/>
    </row>
    <row r="1059" spans="2:95" ht="14.25" customHeight="1">
      <c r="B1059" s="15">
        <v>20</v>
      </c>
      <c r="C1059" s="15" t="s">
        <v>62</v>
      </c>
      <c r="D1059" s="15" t="s">
        <v>3</v>
      </c>
      <c r="E1059" s="17">
        <v>53.917</v>
      </c>
      <c r="F1059" s="74"/>
      <c r="G1059" s="69"/>
      <c r="H1059" s="88"/>
      <c r="I1059" s="4"/>
      <c r="L1059" s="55"/>
      <c r="M1059" s="67"/>
      <c r="CO1059" s="48"/>
      <c r="CQ1059" s="47"/>
    </row>
    <row r="1060" spans="2:95" ht="14.25" customHeight="1">
      <c r="B1060" s="15" t="s">
        <v>21</v>
      </c>
      <c r="C1060" s="15" t="s">
        <v>62</v>
      </c>
      <c r="D1060" s="15" t="s">
        <v>3</v>
      </c>
      <c r="E1060" s="17">
        <v>5.48172618408671E-16</v>
      </c>
      <c r="F1060" s="74"/>
      <c r="G1060" s="69"/>
      <c r="H1060" s="88"/>
      <c r="I1060" s="4"/>
      <c r="L1060" s="55"/>
      <c r="M1060" s="67"/>
      <c r="CO1060" s="48"/>
      <c r="CQ1060" s="47"/>
    </row>
    <row r="1061" spans="2:95" ht="14.25" customHeight="1">
      <c r="B1061" s="15">
        <v>20</v>
      </c>
      <c r="C1061" s="15" t="s">
        <v>143</v>
      </c>
      <c r="D1061" s="15" t="s">
        <v>3</v>
      </c>
      <c r="E1061" s="17">
        <v>17.287999999999997</v>
      </c>
      <c r="F1061" s="74"/>
      <c r="G1061" s="69"/>
      <c r="H1061" s="88"/>
      <c r="I1061" s="4"/>
      <c r="J1061" s="19"/>
      <c r="L1061" s="55"/>
      <c r="M1061" s="67"/>
      <c r="AZ1061" s="20">
        <f>1.879-0.035-0.165-0.02+0.8+1.74+0.97+0.81+0.245-0.915-0.015+0.8-0.34-0.02-0.165-0.035-0.015-0.015-0.115-0.085-0.5-0.035-1.74-0.165+1.89+1.8+2.07+2.82-0.16-0.05-0.6-0.2-0.145-0.02-0.13-0.15-0.405-0.43-0.345-0.016-0.05-0.165-0.17-0.065-0.23-0.015+3.14-0.215-0.805-0.085-2.035-0.52-1.8-1.665-0.048-0.015-0.015-0.095-0.295-0.305-0.24-0.185-0.245-0.044-0.04-0.071+3.344-0.11-0.03-0.51+1.09+1.76+0.3-0.705-0.135-0.305-0.115+1.91-1.54-0.49-0.03+1.3-0.09-0.012-1.09-0.09-0.19-0.065-0.02-1.685-0.02-0.015-0.02-0.04+3.485+0.72+1.045-0.805-0.04-0.09-0.305-2.005-0.72-0.045-0.015-3.47-1.045-0.3-0.21-0.055-0.03-0.02-0.045-0.03-0.003-0.018-0.094-0.055-0.035-0.02-0.05-0.33-0.105-0.175+8.014-0.03-0.09-0.605-0.15+0.965+1.87+2.535-0.018-0.175-0.3-1.29-0.175-0.3-0.055-0.06-0.02-0.095-0.18-1.005-0.075-0.225-0.15-0.095-1.515-3.46-0.001-0.049-2.494-0.182-0.124-0.09-0.066-0.384+0.027+4.942-0.15-0.31+1.5+0.235-0.3-1.5-0.235-0.105+0.225+0.855+2.395-0.012-1.54-0.02-0.15-0.203-0.19+0.02-0.795-0.02</f>
        <v>4.6419999999999995</v>
      </c>
      <c r="CO1061" s="48"/>
      <c r="CQ1061" s="47"/>
    </row>
    <row r="1062" spans="2:95" ht="14.25" customHeight="1">
      <c r="B1062" s="15" t="s">
        <v>21</v>
      </c>
      <c r="C1062" s="15" t="s">
        <v>143</v>
      </c>
      <c r="D1062" s="15" t="s">
        <v>3</v>
      </c>
      <c r="E1062" s="17">
        <v>0.04400000000000025</v>
      </c>
      <c r="F1062" s="74"/>
      <c r="G1062" s="69"/>
      <c r="H1062" s="88"/>
      <c r="I1062" s="4"/>
      <c r="L1062" s="55"/>
      <c r="M1062" s="67"/>
      <c r="CO1062" s="48"/>
      <c r="CQ1062" s="47"/>
    </row>
    <row r="1063" spans="2:95" ht="14.25" customHeight="1">
      <c r="B1063" s="15">
        <v>20</v>
      </c>
      <c r="C1063" s="15" t="s">
        <v>600</v>
      </c>
      <c r="D1063" s="15" t="s">
        <v>3</v>
      </c>
      <c r="E1063" s="17">
        <v>-1.249000902703301E-16</v>
      </c>
      <c r="F1063" s="74"/>
      <c r="G1063" s="69"/>
      <c r="H1063" s="88"/>
      <c r="I1063" s="4"/>
      <c r="L1063" s="55"/>
      <c r="M1063" s="67"/>
      <c r="CO1063" s="48"/>
      <c r="CQ1063" s="47"/>
    </row>
    <row r="1064" spans="2:95" ht="14.25" customHeight="1">
      <c r="B1064" s="15">
        <v>20</v>
      </c>
      <c r="C1064" s="15" t="s">
        <v>331</v>
      </c>
      <c r="D1064" s="15" t="s">
        <v>3</v>
      </c>
      <c r="E1064" s="17">
        <v>41.104000000000006</v>
      </c>
      <c r="F1064" s="74"/>
      <c r="G1064" s="69"/>
      <c r="H1064" s="88"/>
      <c r="I1064" s="4"/>
      <c r="L1064" s="55"/>
      <c r="M1064" s="67"/>
      <c r="CO1064" s="48"/>
      <c r="CQ1064" s="47"/>
    </row>
    <row r="1065" spans="2:95" ht="14.25" customHeight="1">
      <c r="B1065" s="15" t="s">
        <v>21</v>
      </c>
      <c r="C1065" s="15" t="s">
        <v>331</v>
      </c>
      <c r="D1065" s="15" t="s">
        <v>3</v>
      </c>
      <c r="E1065" s="17">
        <v>3.812000000000002</v>
      </c>
      <c r="F1065" s="74"/>
      <c r="G1065" s="69"/>
      <c r="H1065" s="88"/>
      <c r="I1065" s="4"/>
      <c r="L1065" s="55"/>
      <c r="M1065" s="67"/>
      <c r="CO1065" s="48"/>
      <c r="CQ1065" s="47"/>
    </row>
    <row r="1066" spans="1:95" s="6" customFormat="1" ht="14.25" customHeight="1">
      <c r="A1066" s="11"/>
      <c r="B1066" s="15">
        <v>20</v>
      </c>
      <c r="C1066" s="15" t="s">
        <v>150</v>
      </c>
      <c r="D1066" s="15" t="s">
        <v>3</v>
      </c>
      <c r="E1066" s="17">
        <v>20.516000000000005</v>
      </c>
      <c r="F1066" s="74"/>
      <c r="G1066" s="70"/>
      <c r="H1066" s="92"/>
      <c r="I1066" s="61"/>
      <c r="J1066" s="61"/>
      <c r="K1066" s="61"/>
      <c r="L1066" s="55"/>
      <c r="M1066" s="68"/>
      <c r="N1066" s="61"/>
      <c r="AE1066" s="20">
        <f>2.79-0.042-0.02-0.252-0.022+1.735+1.155-0.022-0.24-0.112+4.835+1.55-0.29+1.45-0.018-0.095-0.03-0.04-0.025-0.056-0.045-0.69-0.995-0.97-0.094-1.02-0.13-0.044-0.095+1.99-0.07-0.205-0.196-0.106-0.225-0.06-0.095-0.01-1.51-0.08-0.205-0.02-0.205-0.315-0.02-0.01-0.02+2.6-0.02-0.02-1.505-0.02-0.064-0.26-0.108-0.064-0.14-0.015-0.022-0.035-0.022-0.26-0.096-0.224-0.365-0.366-0.216-0.086-0.02-0.064-0.045-0.518-0.022+0.87-0.162-0.535-0.17-0.13-0.45-0.13-0.175-0.545-0.32-0.179-2.522-0.132-0.242+1.242-0.005-0.085-0.01-0.215-0.02-0.02-0.12-0.095-0.11+3.15-0.02-0.155-0.02-0.055-0.5-0.19-0.215-0.025-0.27+2.31+0.33+1.51-0.17-0.29-0.06-0.5+0.22+1.22-0.095-0.07-0.02-0.28+1+0.65-0.015-0.115+1.015+2.56+2.32-0.4-1-2.31-0.65+2.05-0.02+1.5+1.105+0.46+1.65-0.07+0.018-0.04-0.52-0.09-0.275-0.115-0.02-2.05-0.945-2.425-2.32-0.595-1.105-0.46-1.65-0.69-0.025-0.02-0.055-0.045-0.035+2.782-0.185-0.32-0.02-2.782-0.228-0.02+2.28-0.015-0.095-0.02-0.02+1.19+1.655-0.018-0.11-0.505-0.02-0.02-0.038-0.08-0.035</f>
        <v>6.018000000000009</v>
      </c>
      <c r="CO1066" s="48"/>
      <c r="CQ1066" s="47"/>
    </row>
    <row r="1067" spans="2:95" ht="14.25" customHeight="1">
      <c r="B1067" s="15" t="s">
        <v>21</v>
      </c>
      <c r="C1067" s="15" t="s">
        <v>150</v>
      </c>
      <c r="D1067" s="15" t="s">
        <v>3</v>
      </c>
      <c r="E1067" s="17">
        <v>9.159339953157541E-16</v>
      </c>
      <c r="F1067" s="74"/>
      <c r="G1067" s="69"/>
      <c r="H1067" s="88"/>
      <c r="I1067" s="4"/>
      <c r="L1067" s="55"/>
      <c r="M1067" s="67"/>
      <c r="CO1067" s="48"/>
      <c r="CQ1067" s="47"/>
    </row>
    <row r="1068" spans="2:95" ht="14.25" customHeight="1">
      <c r="B1068" s="15">
        <v>20</v>
      </c>
      <c r="C1068" s="15" t="s">
        <v>412</v>
      </c>
      <c r="D1068" s="15" t="s">
        <v>3</v>
      </c>
      <c r="E1068" s="17">
        <v>0.010999999999999888</v>
      </c>
      <c r="F1068" s="74"/>
      <c r="G1068" s="69"/>
      <c r="H1068" s="88"/>
      <c r="I1068" s="4"/>
      <c r="L1068" s="55"/>
      <c r="M1068" s="67"/>
      <c r="CO1068" s="48"/>
      <c r="CQ1068" s="47"/>
    </row>
    <row r="1069" spans="2:95" ht="14.25" customHeight="1">
      <c r="B1069" s="96">
        <v>10</v>
      </c>
      <c r="C1069" s="15" t="s">
        <v>348</v>
      </c>
      <c r="D1069" s="15" t="s">
        <v>3</v>
      </c>
      <c r="E1069" s="17">
        <v>0.887</v>
      </c>
      <c r="F1069" s="74"/>
      <c r="G1069" s="69"/>
      <c r="H1069" s="88"/>
      <c r="I1069" s="4"/>
      <c r="L1069" s="55"/>
      <c r="M1069" s="67"/>
      <c r="CO1069" s="48"/>
      <c r="CQ1069" s="47"/>
    </row>
    <row r="1070" spans="1:95" s="6" customFormat="1" ht="14.25" customHeight="1">
      <c r="A1070" s="11"/>
      <c r="B1070" s="15">
        <v>20</v>
      </c>
      <c r="C1070" s="15" t="s">
        <v>348</v>
      </c>
      <c r="D1070" s="15" t="s">
        <v>3</v>
      </c>
      <c r="E1070" s="17">
        <v>12.52</v>
      </c>
      <c r="F1070" s="74"/>
      <c r="G1070" s="70"/>
      <c r="H1070" s="92"/>
      <c r="I1070" s="61"/>
      <c r="J1070" s="61"/>
      <c r="K1070" s="61"/>
      <c r="L1070" s="55"/>
      <c r="M1070" s="68"/>
      <c r="N1070" s="61"/>
      <c r="CO1070" s="48"/>
      <c r="CQ1070" s="47"/>
    </row>
    <row r="1071" spans="1:95" s="6" customFormat="1" ht="14.25" customHeight="1">
      <c r="A1071" s="11"/>
      <c r="B1071" s="15" t="s">
        <v>21</v>
      </c>
      <c r="C1071" s="15" t="s">
        <v>348</v>
      </c>
      <c r="D1071" s="15" t="s">
        <v>3</v>
      </c>
      <c r="E1071" s="17">
        <v>1.7099999999999993</v>
      </c>
      <c r="F1071" s="74"/>
      <c r="G1071" s="70"/>
      <c r="H1071" s="92"/>
      <c r="I1071" s="61"/>
      <c r="J1071" s="61"/>
      <c r="K1071" s="61"/>
      <c r="L1071" s="55"/>
      <c r="M1071" s="68"/>
      <c r="N1071" s="61"/>
      <c r="CO1071" s="48"/>
      <c r="CQ1071" s="47"/>
    </row>
    <row r="1072" spans="1:95" s="6" customFormat="1" ht="14.25" customHeight="1">
      <c r="A1072" s="11"/>
      <c r="B1072" s="104" t="s">
        <v>734</v>
      </c>
      <c r="C1072" s="15" t="s">
        <v>348</v>
      </c>
      <c r="D1072" s="15" t="s">
        <v>3</v>
      </c>
      <c r="E1072" s="17">
        <v>2.1000000000000005</v>
      </c>
      <c r="F1072" s="74"/>
      <c r="G1072" s="70"/>
      <c r="H1072" s="92"/>
      <c r="I1072" s="61"/>
      <c r="J1072" s="61"/>
      <c r="K1072" s="61"/>
      <c r="L1072" s="55"/>
      <c r="M1072" s="68"/>
      <c r="N1072" s="61"/>
      <c r="CO1072" s="48"/>
      <c r="CQ1072" s="47"/>
    </row>
    <row r="1073" spans="1:95" s="6" customFormat="1" ht="14.25" customHeight="1">
      <c r="A1073" s="11"/>
      <c r="B1073" s="15">
        <v>20</v>
      </c>
      <c r="C1073" s="15" t="s">
        <v>379</v>
      </c>
      <c r="D1073" s="15" t="s">
        <v>3</v>
      </c>
      <c r="E1073" s="17">
        <v>7.08</v>
      </c>
      <c r="F1073" s="74"/>
      <c r="G1073" s="70"/>
      <c r="H1073" s="92"/>
      <c r="I1073" s="61"/>
      <c r="J1073" s="61"/>
      <c r="K1073" s="61"/>
      <c r="L1073" s="55"/>
      <c r="M1073" s="68"/>
      <c r="N1073" s="61"/>
      <c r="CO1073" s="48"/>
      <c r="CQ1073" s="47"/>
    </row>
    <row r="1074" spans="1:95" s="6" customFormat="1" ht="14.25" customHeight="1">
      <c r="A1074" s="11"/>
      <c r="B1074" s="15" t="s">
        <v>21</v>
      </c>
      <c r="C1074" s="15" t="s">
        <v>379</v>
      </c>
      <c r="D1074" s="15" t="s">
        <v>3</v>
      </c>
      <c r="E1074" s="17">
        <v>4.331</v>
      </c>
      <c r="F1074" s="74"/>
      <c r="G1074" s="70"/>
      <c r="H1074" s="92"/>
      <c r="I1074" s="61"/>
      <c r="J1074" s="61"/>
      <c r="K1074" s="61"/>
      <c r="L1074" s="55"/>
      <c r="M1074" s="68"/>
      <c r="N1074" s="61"/>
      <c r="CO1074" s="48"/>
      <c r="CQ1074" s="47"/>
    </row>
    <row r="1075" spans="1:95" s="6" customFormat="1" ht="14.25" customHeight="1">
      <c r="A1075" s="11"/>
      <c r="B1075" s="15">
        <v>20</v>
      </c>
      <c r="C1075" s="15" t="s">
        <v>815</v>
      </c>
      <c r="D1075" s="15" t="s">
        <v>3</v>
      </c>
      <c r="E1075" s="17">
        <v>2.6449999999999996</v>
      </c>
      <c r="F1075" s="74"/>
      <c r="G1075" s="70"/>
      <c r="H1075" s="92"/>
      <c r="I1075" s="61"/>
      <c r="J1075" s="61"/>
      <c r="K1075" s="61"/>
      <c r="L1075" s="55"/>
      <c r="M1075" s="68"/>
      <c r="N1075" s="61"/>
      <c r="CO1075" s="48"/>
      <c r="CQ1075" s="47"/>
    </row>
    <row r="1076" spans="2:95" ht="14.25" customHeight="1">
      <c r="B1076" s="15">
        <v>20</v>
      </c>
      <c r="C1076" s="15" t="s">
        <v>320</v>
      </c>
      <c r="D1076" s="15" t="s">
        <v>3</v>
      </c>
      <c r="E1076" s="17">
        <v>0.5170000000000003</v>
      </c>
      <c r="F1076" s="74"/>
      <c r="G1076" s="69"/>
      <c r="H1076" s="88"/>
      <c r="I1076" s="4"/>
      <c r="L1076" s="55"/>
      <c r="CO1076" s="48"/>
      <c r="CQ1076" s="47"/>
    </row>
    <row r="1077" spans="2:95" ht="14.25" customHeight="1">
      <c r="B1077" s="15">
        <v>20</v>
      </c>
      <c r="C1077" s="15" t="s">
        <v>776</v>
      </c>
      <c r="D1077" s="15" t="s">
        <v>3</v>
      </c>
      <c r="E1077" s="17">
        <v>9.141999999999998</v>
      </c>
      <c r="F1077" s="74"/>
      <c r="G1077" s="69"/>
      <c r="H1077" s="88"/>
      <c r="I1077" s="4"/>
      <c r="L1077" s="55"/>
      <c r="CO1077" s="48"/>
      <c r="CQ1077" s="47"/>
    </row>
    <row r="1078" spans="2:95" ht="14.25" customHeight="1">
      <c r="B1078" s="15">
        <v>20</v>
      </c>
      <c r="C1078" s="15" t="s">
        <v>642</v>
      </c>
      <c r="D1078" s="15" t="s">
        <v>3</v>
      </c>
      <c r="E1078" s="17">
        <v>0.0930000000000012</v>
      </c>
      <c r="F1078" s="74"/>
      <c r="G1078" s="69"/>
      <c r="H1078" s="88"/>
      <c r="I1078" s="4"/>
      <c r="L1078" s="55"/>
      <c r="CO1078" s="48"/>
      <c r="CQ1078" s="47"/>
    </row>
    <row r="1079" spans="2:95" ht="14.25" customHeight="1">
      <c r="B1079" s="15">
        <v>20</v>
      </c>
      <c r="C1079" s="15" t="s">
        <v>188</v>
      </c>
      <c r="D1079" s="15" t="s">
        <v>3</v>
      </c>
      <c r="E1079" s="17">
        <v>6.189999999999998</v>
      </c>
      <c r="F1079" s="74"/>
      <c r="G1079" s="69"/>
      <c r="H1079" s="88"/>
      <c r="I1079" s="4"/>
      <c r="L1079" s="55"/>
      <c r="BW1079" s="20">
        <f>3.629-0.02-0.12-0.1-0.605-0.03-0.205-0.046-0.274-0.007-0.514-0.016-0.014-0.02-0.155-0.002-0.009-0.086-0.015-0.016-1.018-0.05-0.206+0.28-0.28-0.08+1.205+0.88+1.82-0.05-0.116-0.506-0.142-0.31-1.005-0.06-0.024-0.124-0.606-0.065-0.667-0.209-0.019-0.02+3.443-0.18-0.805-0.1-0.19-0.19-0.51+0.29+1.49-0.035-0.075+1.575-0.04-0.065-0.01-0.001-0.002-0.017-1.383-1.575-0.542-0.7-0.248-0.007-0.02-0.04+0.5+1.065+0.19-0.025-0.31-0.045-0.1-0.5-0.035-0.07-0.3-0.19-0.01-0.11-0.045-0.02+0.885+1.12-0.041-0.02-0.139-0.011-0.2-0.01-0.29-0.025-0.495-0.02-0.35-0.201-0.119-0.01-0.01+2.896+0.87-0.21+1.93-0.035+0.82+0.53+0.185+0.36+0.38-0.016-0.03-0.03-0.01-0.205-0.035-0.51-0.19-0.01-0.015-0.325-0.185-0.36-0.38-0.74+1.494-0.275-0.015-0.02-0.21-0.096+0.21-0.028-0.037-0.112-0.063-0.11-0.205-0.03-0.16-0.02-0.67-0.043-0.022-0.51-0.03-0.105-0.02-0.42-0.06-0.195+1.545+1.46-0.02-0.215-1.46-0.04-0.215-0.097-0.5-0.03-0.1-0.265-0.05-0.305-0.02-0.115-0.31-0.04-1.005-0.06-0.31-0.02-0.02-0.02-0.02-0.23</f>
        <v>0.5959999999999996</v>
      </c>
      <c r="CO1079" s="48"/>
      <c r="CQ1079" s="47"/>
    </row>
    <row r="1080" spans="2:95" ht="14.25" customHeight="1">
      <c r="B1080" s="15" t="s">
        <v>21</v>
      </c>
      <c r="C1080" s="15" t="s">
        <v>188</v>
      </c>
      <c r="D1080" s="15" t="s">
        <v>3</v>
      </c>
      <c r="E1080" s="17">
        <v>0</v>
      </c>
      <c r="F1080" s="74"/>
      <c r="G1080" s="69"/>
      <c r="H1080" s="88"/>
      <c r="I1080" s="4"/>
      <c r="L1080" s="55"/>
      <c r="M1080" s="67"/>
      <c r="CO1080" s="48"/>
      <c r="CQ1080" s="47"/>
    </row>
    <row r="1081" spans="2:95" ht="14.25" customHeight="1">
      <c r="B1081" s="15">
        <v>20</v>
      </c>
      <c r="C1081" s="15" t="s">
        <v>394</v>
      </c>
      <c r="D1081" s="15" t="s">
        <v>3</v>
      </c>
      <c r="E1081" s="17">
        <v>11.139</v>
      </c>
      <c r="F1081" s="74"/>
      <c r="G1081" s="69"/>
      <c r="H1081" s="88"/>
      <c r="I1081" s="4"/>
      <c r="L1081" s="55"/>
      <c r="M1081" s="67"/>
      <c r="CO1081" s="48"/>
      <c r="CQ1081" s="47"/>
    </row>
    <row r="1082" spans="2:95" ht="14.25" customHeight="1">
      <c r="B1082" s="15">
        <v>20</v>
      </c>
      <c r="C1082" s="15" t="s">
        <v>395</v>
      </c>
      <c r="D1082" s="15" t="s">
        <v>3</v>
      </c>
      <c r="E1082" s="17">
        <v>0.6819999999999996</v>
      </c>
      <c r="F1082" s="74"/>
      <c r="G1082" s="69"/>
      <c r="H1082" s="88"/>
      <c r="I1082" s="4"/>
      <c r="L1082" s="55"/>
      <c r="M1082" s="67"/>
      <c r="CO1082" s="48"/>
      <c r="CQ1082" s="47"/>
    </row>
    <row r="1083" spans="2:95" ht="14.25" customHeight="1">
      <c r="B1083" s="15" t="s">
        <v>21</v>
      </c>
      <c r="C1083" s="15" t="s">
        <v>395</v>
      </c>
      <c r="D1083" s="15" t="s">
        <v>3</v>
      </c>
      <c r="E1083" s="17">
        <v>4.159999999999999</v>
      </c>
      <c r="F1083" s="74"/>
      <c r="G1083" s="69"/>
      <c r="H1083" s="88"/>
      <c r="I1083" s="4"/>
      <c r="L1083" s="55"/>
      <c r="M1083" s="67"/>
      <c r="CO1083" s="48"/>
      <c r="CQ1083" s="47"/>
    </row>
    <row r="1084" spans="2:95" ht="14.25" customHeight="1">
      <c r="B1084" s="15">
        <v>20</v>
      </c>
      <c r="C1084" s="15" t="s">
        <v>409</v>
      </c>
      <c r="D1084" s="15" t="s">
        <v>3</v>
      </c>
      <c r="E1084" s="17">
        <v>0.09500000000000042</v>
      </c>
      <c r="F1084" s="74"/>
      <c r="G1084" s="69"/>
      <c r="H1084" s="88"/>
      <c r="I1084" s="4"/>
      <c r="L1084" s="55"/>
      <c r="M1084" s="67"/>
      <c r="CO1084" s="48"/>
      <c r="CQ1084" s="47"/>
    </row>
    <row r="1085" spans="2:95" ht="14.25" customHeight="1">
      <c r="B1085" s="15">
        <v>20</v>
      </c>
      <c r="C1085" s="15" t="s">
        <v>409</v>
      </c>
      <c r="D1085" s="15" t="s">
        <v>3</v>
      </c>
      <c r="E1085" s="17">
        <v>0.381</v>
      </c>
      <c r="F1085" s="119"/>
      <c r="G1085" s="86"/>
      <c r="H1085" s="21"/>
      <c r="I1085" s="4"/>
      <c r="L1085" s="55"/>
      <c r="M1085" s="67"/>
      <c r="CO1085" s="48"/>
      <c r="CQ1085" s="47"/>
    </row>
    <row r="1086" spans="2:95" ht="14.25" customHeight="1">
      <c r="B1086" s="15" t="s">
        <v>21</v>
      </c>
      <c r="C1086" s="15" t="s">
        <v>409</v>
      </c>
      <c r="D1086" s="15" t="s">
        <v>3</v>
      </c>
      <c r="E1086" s="17">
        <v>1.3249999999999997</v>
      </c>
      <c r="F1086" s="74"/>
      <c r="G1086" s="69"/>
      <c r="H1086" s="88"/>
      <c r="I1086" s="4"/>
      <c r="L1086" s="55"/>
      <c r="M1086" s="67"/>
      <c r="CO1086" s="48"/>
      <c r="CQ1086" s="47"/>
    </row>
    <row r="1087" spans="2:95" ht="14.25" customHeight="1">
      <c r="B1087" s="15">
        <v>20</v>
      </c>
      <c r="C1087" s="15" t="s">
        <v>433</v>
      </c>
      <c r="D1087" s="15" t="s">
        <v>3</v>
      </c>
      <c r="E1087" s="17">
        <v>6.095000000000001</v>
      </c>
      <c r="F1087" s="74"/>
      <c r="G1087" s="69"/>
      <c r="H1087" s="88"/>
      <c r="I1087" s="4"/>
      <c r="L1087" s="55"/>
      <c r="M1087" s="67"/>
      <c r="CO1087" s="48"/>
      <c r="CQ1087" s="47"/>
    </row>
    <row r="1088" spans="2:95" ht="14.25" customHeight="1">
      <c r="B1088" s="15">
        <v>20</v>
      </c>
      <c r="C1088" s="15" t="s">
        <v>440</v>
      </c>
      <c r="D1088" s="15" t="s">
        <v>3</v>
      </c>
      <c r="E1088" s="17">
        <v>2.8600000000000008</v>
      </c>
      <c r="F1088" s="74"/>
      <c r="G1088" s="69"/>
      <c r="H1088" s="88"/>
      <c r="I1088" s="4"/>
      <c r="L1088" s="55"/>
      <c r="M1088" s="67"/>
      <c r="CO1088" s="48"/>
      <c r="CQ1088" s="47"/>
    </row>
    <row r="1089" spans="2:95" ht="14.25" customHeight="1">
      <c r="B1089" s="15">
        <v>20</v>
      </c>
      <c r="C1089" s="15" t="s">
        <v>57</v>
      </c>
      <c r="D1089" s="15" t="s">
        <v>3</v>
      </c>
      <c r="E1089" s="17">
        <v>49.333</v>
      </c>
      <c r="F1089" s="74"/>
      <c r="G1089" s="69"/>
      <c r="H1089" s="88"/>
      <c r="I1089" s="4"/>
      <c r="L1089" s="55"/>
      <c r="M1089" s="67"/>
      <c r="AW1089" s="20">
        <f>7.369-0.475-0.095-0.358-0.648-1.361-0.21-1.275+2.322+2.278-1.9-0.01+1.783-0.015-0.2-0.098-0.098-1.25-0.018-0.02-0.01-0.49-0.472-0.528-0.12-0.03-0.06-0.015-0.035-0.02-0.294-0.206-0.28-0.3-0.174-0.018-0.504+1.48+1.68-1.48-1.68-0.3-0.098-0.242-0.06-0.535+2.605+2.455-0.234-0.266-1-0.21-0.21-0.655-0.016-0.015-0.19-0.505-0.075-0.47-0.155-0.21+1.08+2.07-0.525-0.02+1.07-1.08-1.32-0.015+0.68+3.495-0.016-0.265-0.093-0.012-0.04-0.055-0.47-0.715-0.825-0.11-0.145-0.11-0.09+0.43-0.11-0.2-0.23-0.035+13.72+2.455+2.265-0.035-0.605-0.09-0.062-0.36-1.535-1.46-2.115+2.58+2.865+1.255+2.455+1.405-0.125-0.16-0.04-0.024-0.125-0.231-0.115-0.08-0.02-0.015-0.14-0.175-0.255-0.07-0.115+5.114-0.03-0.02-0.017-0.22-0.11-0.3-0.845-1.015-0.47-0.465-0.02-0.303-0.017-0.5-0.435-1.075-0.02-0.065-0.205-0.07-0.345-1.93-0.24-2.455-0.255-0.02-0.04-0.08-0.695-0.31-0.009-0.16-0.064-0.042+0.695-12.413-4.087+3.89+1.09-0.04-0.04-1.09-0.81-0.305-0.055+0.19-0.02-0.08-1.995+0.71+1.11-0.71-0.325+4.078-0.055-0.11-0.435-0.055</f>
        <v>6.576000000000019</v>
      </c>
      <c r="CO1089" s="48"/>
      <c r="CQ1089" s="47"/>
    </row>
    <row r="1090" spans="2:95" ht="14.25" customHeight="1">
      <c r="B1090" s="15" t="s">
        <v>21</v>
      </c>
      <c r="C1090" s="15" t="s">
        <v>57</v>
      </c>
      <c r="D1090" s="15" t="s">
        <v>3</v>
      </c>
      <c r="E1090" s="17">
        <v>2.7280000000000006</v>
      </c>
      <c r="F1090" s="74"/>
      <c r="G1090" s="69"/>
      <c r="H1090" s="88"/>
      <c r="I1090" s="4"/>
      <c r="L1090" s="55"/>
      <c r="M1090" s="67"/>
      <c r="AW1090" s="19"/>
      <c r="CO1090" s="48"/>
      <c r="CQ1090" s="47"/>
    </row>
    <row r="1091" spans="2:95" ht="14.25" customHeight="1">
      <c r="B1091" s="15">
        <v>20</v>
      </c>
      <c r="C1091" s="15" t="s">
        <v>332</v>
      </c>
      <c r="D1091" s="15" t="s">
        <v>3</v>
      </c>
      <c r="E1091" s="17">
        <v>12.916999999999998</v>
      </c>
      <c r="F1091" s="74"/>
      <c r="G1091" s="69"/>
      <c r="H1091" s="88"/>
      <c r="I1091" s="4"/>
      <c r="L1091" s="55"/>
      <c r="M1091" s="67"/>
      <c r="CO1091" s="48"/>
      <c r="CQ1091" s="47"/>
    </row>
    <row r="1092" spans="2:95" ht="14.25" customHeight="1">
      <c r="B1092" s="15">
        <v>20</v>
      </c>
      <c r="C1092" s="15" t="s">
        <v>159</v>
      </c>
      <c r="D1092" s="15" t="s">
        <v>3</v>
      </c>
      <c r="E1092" s="17">
        <v>50.00380000000002</v>
      </c>
      <c r="F1092" s="74"/>
      <c r="G1092" s="69"/>
      <c r="H1092" s="88"/>
      <c r="I1092" s="4"/>
      <c r="J1092" s="19"/>
      <c r="L1092" s="55"/>
      <c r="M1092" s="67"/>
      <c r="CO1092" s="48"/>
      <c r="CQ1092" s="47"/>
    </row>
    <row r="1093" spans="2:95" ht="14.25" customHeight="1">
      <c r="B1093" s="15" t="s">
        <v>21</v>
      </c>
      <c r="C1093" s="15" t="s">
        <v>159</v>
      </c>
      <c r="D1093" s="15" t="s">
        <v>3</v>
      </c>
      <c r="E1093" s="17">
        <v>9.506284648352903E-16</v>
      </c>
      <c r="F1093" s="74"/>
      <c r="G1093" s="69"/>
      <c r="H1093" s="88"/>
      <c r="I1093" s="4"/>
      <c r="J1093" s="19"/>
      <c r="L1093" s="55"/>
      <c r="M1093" s="67"/>
      <c r="CO1093" s="48"/>
      <c r="CQ1093" s="47"/>
    </row>
    <row r="1094" spans="2:95" ht="14.25" customHeight="1">
      <c r="B1094" s="15">
        <v>20</v>
      </c>
      <c r="C1094" s="15" t="s">
        <v>465</v>
      </c>
      <c r="D1094" s="15" t="s">
        <v>3</v>
      </c>
      <c r="E1094" s="17">
        <v>8.815000000000001</v>
      </c>
      <c r="F1094" s="74"/>
      <c r="G1094" s="69"/>
      <c r="H1094" s="88"/>
      <c r="I1094" s="4"/>
      <c r="L1094" s="55"/>
      <c r="M1094" s="67"/>
      <c r="CO1094" s="48"/>
      <c r="CQ1094" s="47"/>
    </row>
    <row r="1095" spans="2:95" ht="14.25" customHeight="1">
      <c r="B1095" s="15">
        <v>20</v>
      </c>
      <c r="C1095" s="15" t="s">
        <v>437</v>
      </c>
      <c r="D1095" s="15" t="s">
        <v>3</v>
      </c>
      <c r="E1095" s="17">
        <v>5.857000000000004</v>
      </c>
      <c r="F1095" s="74"/>
      <c r="G1095" s="69"/>
      <c r="H1095" s="88"/>
      <c r="I1095" s="4"/>
      <c r="L1095" s="55"/>
      <c r="M1095" s="67"/>
      <c r="CO1095" s="48"/>
      <c r="CQ1095" s="47"/>
    </row>
    <row r="1096" spans="2:95" ht="14.25" customHeight="1">
      <c r="B1096" s="15">
        <v>20</v>
      </c>
      <c r="C1096" s="15" t="s">
        <v>388</v>
      </c>
      <c r="D1096" s="15" t="s">
        <v>3</v>
      </c>
      <c r="E1096" s="17">
        <v>4.615</v>
      </c>
      <c r="F1096" s="74"/>
      <c r="G1096" s="69"/>
      <c r="H1096" s="88"/>
      <c r="I1096" s="4"/>
      <c r="L1096" s="55"/>
      <c r="M1096" s="67"/>
      <c r="CO1096" s="48"/>
      <c r="CQ1096" s="47"/>
    </row>
    <row r="1097" spans="2:95" ht="14.25" customHeight="1">
      <c r="B1097" s="15">
        <v>20</v>
      </c>
      <c r="C1097" s="15" t="s">
        <v>365</v>
      </c>
      <c r="D1097" s="15" t="s">
        <v>3</v>
      </c>
      <c r="E1097" s="17">
        <v>12.610000000000003</v>
      </c>
      <c r="F1097" s="74"/>
      <c r="G1097" s="69"/>
      <c r="H1097" s="88"/>
      <c r="I1097" s="4"/>
      <c r="L1097" s="55"/>
      <c r="M1097" s="67"/>
      <c r="CO1097" s="48"/>
      <c r="CQ1097" s="47"/>
    </row>
    <row r="1098" spans="2:95" ht="14.25" customHeight="1">
      <c r="B1098" s="15">
        <v>20</v>
      </c>
      <c r="C1098" s="15" t="s">
        <v>480</v>
      </c>
      <c r="D1098" s="15" t="s">
        <v>3</v>
      </c>
      <c r="E1098" s="17">
        <v>0</v>
      </c>
      <c r="F1098" s="74"/>
      <c r="G1098" s="69"/>
      <c r="H1098" s="88"/>
      <c r="I1098" s="4"/>
      <c r="L1098" s="55"/>
      <c r="M1098" s="67"/>
      <c r="CO1098" s="48"/>
      <c r="CQ1098" s="47"/>
    </row>
    <row r="1099" spans="2:95" ht="14.25" customHeight="1">
      <c r="B1099" s="15">
        <v>20</v>
      </c>
      <c r="C1099" s="15" t="s">
        <v>259</v>
      </c>
      <c r="D1099" s="15" t="s">
        <v>3</v>
      </c>
      <c r="E1099" s="17">
        <v>1.6800000000000046</v>
      </c>
      <c r="F1099" s="74"/>
      <c r="G1099" s="69"/>
      <c r="H1099" s="88"/>
      <c r="I1099" s="4"/>
      <c r="L1099" s="55"/>
      <c r="M1099" s="67"/>
      <c r="CO1099" s="48"/>
      <c r="CQ1099" s="47"/>
    </row>
    <row r="1100" spans="2:95" ht="14.25" customHeight="1">
      <c r="B1100" s="15">
        <v>20</v>
      </c>
      <c r="C1100" s="15" t="s">
        <v>260</v>
      </c>
      <c r="D1100" s="15" t="s">
        <v>3</v>
      </c>
      <c r="E1100" s="17">
        <v>6.521999999999997</v>
      </c>
      <c r="F1100" s="74"/>
      <c r="G1100" s="69"/>
      <c r="H1100" s="88"/>
      <c r="I1100" s="4"/>
      <c r="L1100" s="55"/>
      <c r="M1100" s="67"/>
      <c r="CO1100" s="48"/>
      <c r="CQ1100" s="47"/>
    </row>
    <row r="1101" spans="2:95" ht="14.25" customHeight="1">
      <c r="B1101" s="15">
        <v>20</v>
      </c>
      <c r="C1101" s="15" t="s">
        <v>343</v>
      </c>
      <c r="D1101" s="15" t="s">
        <v>3</v>
      </c>
      <c r="E1101" s="17">
        <v>1.2663481374630692E-16</v>
      </c>
      <c r="F1101" s="74"/>
      <c r="G1101" s="69"/>
      <c r="H1101" s="88"/>
      <c r="I1101" s="4"/>
      <c r="L1101" s="55"/>
      <c r="M1101" s="67"/>
      <c r="CO1101" s="48"/>
      <c r="CQ1101" s="47"/>
    </row>
    <row r="1102" spans="2:95" ht="14.25" customHeight="1">
      <c r="B1102" s="15">
        <v>20</v>
      </c>
      <c r="C1102" s="15" t="s">
        <v>334</v>
      </c>
      <c r="D1102" s="15" t="s">
        <v>3</v>
      </c>
      <c r="E1102" s="17">
        <v>8.39</v>
      </c>
      <c r="F1102" s="74"/>
      <c r="G1102" s="69"/>
      <c r="H1102" s="88"/>
      <c r="I1102" s="4"/>
      <c r="L1102" s="55"/>
      <c r="M1102" s="67"/>
      <c r="X1102" s="20">
        <f>14.221-0.152-0.3-3.423-2.987-0.405-1.048-2.17-0.335-0.001-2.846-0.02+6.41-0.05-0.15-3.321-1.084-0.02-0.315+2.1+0.315-1.84-0.22-0.26-0.7-0.02-0.915+0.015-0.022-0.37-0.065+3.004+2.87-1.095-0.01-0.015+2.05+1.71+0.385-0.102-1.104-0.042-0.02-2.05-2.446-0.04+4.928-0.03-4.928-1.572+0.46+2.41+2.95-2.41-0.105+3.02+2.78+0.28+1.647+1.174+3.15-0.11-3.15-1.34-0.02-2.22-0.01-0.09-0.39-0.1-0.605-0.075-0.385-0.33-0.255-0.096-0.385-0.339-0.92-0.653-0.602-2.7-0.02-0.06-0.06-0.01-0.175-0.3-0.055+0.14+0.43+0.78+0.95+1.1-0.06+0.81+0.16-0.14-0.43-0.78-0.95-1.1-0.81-0.16+1.45+3.85-0.055-0.02+1.005-0.665-3.185-0.115-0.18-0.035-0.09-2.775-0.015+0.84+1+0.635+1.375+1.53+0.75-1-0.09-0.02-0.01-0.41-0.37-0.04+4.452-0.2-0.02-0.055-0.32-0.11-0.195-1.125+1.42+1.39-1.42-1.39-0.01-0.025-0.12-0.105-0.09-0.017-0.035-0.335+0.94+1.625-2.006-0.09+1.67+1.01-0.735-0.003-1.015-0.015-0.94-1.625-1.67-0.782-1.005-0.01-0.01-0.01-0.61-0.011-0.5-0.105+1.3+1.4+0.2+1.87-0.215</f>
        <v>5.064000000000002</v>
      </c>
      <c r="CO1102" s="48"/>
      <c r="CQ1102" s="47"/>
    </row>
    <row r="1103" spans="2:95" ht="14.25" customHeight="1">
      <c r="B1103" s="15" t="s">
        <v>21</v>
      </c>
      <c r="C1103" s="15" t="s">
        <v>334</v>
      </c>
      <c r="D1103" s="15" t="s">
        <v>3</v>
      </c>
      <c r="E1103" s="17">
        <v>2.0469737016526324E-16</v>
      </c>
      <c r="F1103" s="74"/>
      <c r="G1103" s="69"/>
      <c r="H1103" s="88"/>
      <c r="I1103" s="4"/>
      <c r="L1103" s="55"/>
      <c r="M1103" s="67"/>
      <c r="X1103" s="19"/>
      <c r="CO1103" s="48"/>
      <c r="CQ1103" s="47"/>
    </row>
    <row r="1104" spans="2:95" ht="14.25" customHeight="1">
      <c r="B1104" s="15">
        <v>20</v>
      </c>
      <c r="C1104" s="15" t="s">
        <v>68</v>
      </c>
      <c r="D1104" s="15" t="s">
        <v>3</v>
      </c>
      <c r="E1104" s="17">
        <v>50.785999999999966</v>
      </c>
      <c r="F1104" s="74"/>
      <c r="G1104" s="69"/>
      <c r="H1104" s="88"/>
      <c r="I1104" s="4"/>
      <c r="L1104" s="55"/>
      <c r="M1104" s="67"/>
      <c r="AB1104" s="19"/>
      <c r="CB1104" s="19"/>
      <c r="CO1104" s="48"/>
      <c r="CQ1104" s="47"/>
    </row>
    <row r="1105" spans="2:95" ht="14.25" customHeight="1">
      <c r="B1105" s="15" t="s">
        <v>21</v>
      </c>
      <c r="C1105" s="15" t="s">
        <v>68</v>
      </c>
      <c r="D1105" s="15" t="s">
        <v>3</v>
      </c>
      <c r="E1105" s="17">
        <v>22.669999999999995</v>
      </c>
      <c r="F1105" s="74"/>
      <c r="G1105" s="69"/>
      <c r="H1105" s="88"/>
      <c r="I1105" s="4"/>
      <c r="K1105" s="19"/>
      <c r="L1105" s="55"/>
      <c r="M1105" s="67"/>
      <c r="N1105" s="19"/>
      <c r="BX1105" s="20">
        <f>18.325-0.125-0.065-0.66-0.1-0.455-2.54-1.84-0.02-0.02-0.29-3.08-0.125-0.02-2.02-0.065-0.02-0.06-0.175-0.06-0.04-0.06-1.405-0.06-0.915-0.305-0.01-0.275-0.515-0.05-0.025-0.07-0.125-0.02-0.025-0.06-0.165-0.04-0.095-0.84-0.025-0.69-0.05-0.33-0.105+2.82+2.51-0.06-0.08-0.105-0.04-0.04-0.36-0.06-1.66-0.04-0.245-0.02+0.38+2.11-0.74-0.02+0.22-0.175-0.36-1.37-0.94-0.02+2.3+0.28-0.13-0.045-0.04-0.145-1.795-0.1-0.02-0.06-0.165+0.34+2.64+3.11-0.02-0.02-2.64-1.465-0.15-0.01-0.185-0.06-0.105-1.385-0.045-0.16-0.035-1.295-0.34-0.1-0.02-0.085-0.065+0.025+2.36-0.125-0.05-0.042+1.74+3.84-0.165-0.7-0.085-0.145-0.06-0.395-0.02-0.065-0.225-0.06-0.02+3.375+2.725+0.48-0.065-0.021-0.025-0.045-0.045-0.165-0.07-0.03-0.095+0.025-0.195-0.095-0.48-0.34-3.375-1.74-0.075-0.045-0.075+2.52+2.99-0.025-0.025-0.7-0.315-0.27-0.025-0.095-0.025-2.6-3.525-0.715-0.115-0.11-0.025-0.04-1.24-0.105-0.02-0.105-0.15-0.105-0.045+2.645+0.2+2+2.42+2.645-0.17-0.295-0.145-0.025-0.025+3.41+2.935+1.63-0.025-0.075</f>
        <v>17.662000000000006</v>
      </c>
      <c r="CO1105" s="48"/>
      <c r="CQ1105" s="47"/>
    </row>
    <row r="1106" spans="2:95" ht="14.25" customHeight="1">
      <c r="B1106" s="15">
        <v>20</v>
      </c>
      <c r="C1106" s="15" t="s">
        <v>732</v>
      </c>
      <c r="D1106" s="15" t="s">
        <v>3</v>
      </c>
      <c r="E1106" s="17">
        <v>0.025</v>
      </c>
      <c r="F1106" s="74"/>
      <c r="G1106" s="69"/>
      <c r="H1106" s="88"/>
      <c r="I1106" s="4"/>
      <c r="K1106" s="19"/>
      <c r="L1106" s="55"/>
      <c r="M1106" s="67"/>
      <c r="N1106" s="19"/>
      <c r="BX1106" s="19"/>
      <c r="CO1106" s="48"/>
      <c r="CQ1106" s="47"/>
    </row>
    <row r="1107" spans="2:95" ht="14.25" customHeight="1">
      <c r="B1107" s="15">
        <v>20</v>
      </c>
      <c r="C1107" s="15" t="s">
        <v>63</v>
      </c>
      <c r="D1107" s="15" t="s">
        <v>3</v>
      </c>
      <c r="E1107" s="17">
        <v>22.021999999999995</v>
      </c>
      <c r="F1107" s="74"/>
      <c r="G1107" s="69"/>
      <c r="H1107" s="88"/>
      <c r="I1107" s="4"/>
      <c r="K1107" s="19"/>
      <c r="L1107" s="55"/>
      <c r="M1107" s="67"/>
      <c r="N1107" s="19"/>
      <c r="CO1107" s="48"/>
      <c r="CQ1107" s="47"/>
    </row>
    <row r="1108" spans="2:95" ht="14.25" customHeight="1">
      <c r="B1108" s="15" t="s">
        <v>21</v>
      </c>
      <c r="C1108" s="15" t="s">
        <v>63</v>
      </c>
      <c r="D1108" s="15" t="s">
        <v>3</v>
      </c>
      <c r="E1108" s="17">
        <v>5.634</v>
      </c>
      <c r="F1108" s="74"/>
      <c r="G1108" s="69"/>
      <c r="H1108" s="88"/>
      <c r="I1108" s="4"/>
      <c r="L1108" s="55"/>
      <c r="M1108" s="67"/>
      <c r="AV1108" s="20">
        <f>1.578-0.525+3.24+0.19-0.498-0.514-0.18-0.018-0.102-0.5-0.096-0.157-0.22-0.072-0.62-0.5-0.852-0.154+2.1-0.08+2.12-0.02-0.156-0.156-0.026-0.18-0.08-0.206-0.605-0.255-0.1-0.015-0.02-0.316-0.07-0.024-0.05-0.146-0.095-0.05-0.245+3.1-0.025-0.435-0.02-0.02-0.025-0.125+2.095-0.29-0.35-0.286-0.264-2.095-0.86-0.375-0.025-1.015+0.795+0.2-0.255-0.055-0.095-0.02-0.022-0.346+2.58+2.82-0.024-0.47-0.025-0.13+1.65+1.53+1.38-1.315+3.67+1.29+0.84-0.055-0.025-0.095-0.13-0.045-0.03-0.405+1.215+1.42+2.375+1.27-0.025+1.81+0.845-0.31-0.14-0.735-0.025+1.565-1.42-0.495-3.01-0.5-0.025-0.395-0.05-1.12-0.825-0.585-0.05-0.095-0.24-0.305-0.5-0.03-0.045-0.025-0.02-0.075-0.025-0.05-0.255-1-0.027-0.06-0.05-0.095-0.05-0.58-0.055-0.061-0.09-0.25-0.05-0.025+2.92+0.74+1.71-0.025-0.13-0.06-0.02-0.255-0.025-0.15-0.02-0.09-0.305-0.02-0.245-0.05-0.075-0.095-0.355-0.09-0.01-0.07-0.025-0.745-0.185-0.165-0.255-0.1-0.108-0.455-2.553-0.27-0.93-0.065-1-0.974-0.845-0.13-2.28-0.74-0.625-1.085+0.54+2.295+1.6-0.36-0.026</f>
        <v>4.048999999999997</v>
      </c>
      <c r="CO1108" s="48"/>
      <c r="CQ1108" s="47"/>
    </row>
    <row r="1109" spans="2:95" ht="14.25" customHeight="1">
      <c r="B1109" s="15">
        <v>20</v>
      </c>
      <c r="C1109" s="15" t="s">
        <v>4</v>
      </c>
      <c r="D1109" s="15" t="s">
        <v>3</v>
      </c>
      <c r="E1109" s="17">
        <v>108.343</v>
      </c>
      <c r="F1109" s="74"/>
      <c r="G1109" s="69"/>
      <c r="H1109" s="88"/>
      <c r="I1109" s="4"/>
      <c r="L1109" s="55"/>
      <c r="M1109" s="67"/>
      <c r="AY1109" s="20">
        <f>35.468+2.865-0.02+9.271+8.705-0.04+1.74+2.62+1.765+0.84-1.74-0.74-0.25-0.345-0.125-0.03-0.03-0.22-0.125-0.03-0.22-0.125-0.105-0.315-0.06-0.19-0.25-1-0.265-0.21-0.01-0.315-0.31-0.61-0.075-0.008-0.017-0.095+2-0.49-0.15-0.305-1.455-0.325-1.68-0.15-0.045-0.275-0.23-0.94-1.14-0.49-0.13-0.055-0.495-0.25-0.94+6.668-0.505-0.025-0.005-0.32-1.182-0.013-0.515-0.1-0.06-0.33-0.29-1.06-0.06-0.505-0.55-6.668-3.455-0.575-0.29-0.135-0.5-0.235-0.505-0.285-1.005-0.045-0.335-0.275-0.33-0.345-0.065-0.095-0.065-0.195-0.575-0.495-0.3-0.51-0.11-0.18-0.25+0.335-0.045-0.55-0.015+1.3+2.57+1.17-0.09-0.09-0.185+0.344-0.505-0.99-0.09-0.06-1+0.15+2.805-0.06-0.5+4.155-0.03-0.03-0.525-0.09-0.09-2.715-0.095+0.27-0.09+1.112-0.205-0.22-0.075-1.44-2.275-0.305-1.71-0.94-0.03-0.07-0.032-0.495-0.01-0.12-0.305-0.565-0.03-0.315-0.01-0.995-1.255-0.235-0.02-0.315-0.15-0.195-0.303-0.102-0.03-2.155-0.377-0.618-0.095-0.41-0.055-0.135-0.055-0.09-0.11-0.085-0.07-0.295-0.527-0.493-0.295-0.065-0.525-0.18-0.1-4.995-0.035</f>
        <v>13.02799999999996</v>
      </c>
      <c r="CO1109" s="48"/>
      <c r="CQ1109" s="47"/>
    </row>
    <row r="1110" spans="2:95" ht="14.25" customHeight="1">
      <c r="B1110" s="15" t="s">
        <v>21</v>
      </c>
      <c r="C1110" s="15" t="s">
        <v>4</v>
      </c>
      <c r="D1110" s="15" t="s">
        <v>3</v>
      </c>
      <c r="E1110" s="17">
        <v>19.217</v>
      </c>
      <c r="F1110" s="74"/>
      <c r="G1110" s="69"/>
      <c r="H1110" s="88"/>
      <c r="I1110" s="4"/>
      <c r="L1110" s="55"/>
      <c r="M1110" s="67"/>
      <c r="CO1110" s="48"/>
      <c r="CQ1110" s="47"/>
    </row>
    <row r="1111" spans="2:95" ht="14.25" customHeight="1">
      <c r="B1111" s="15">
        <v>20</v>
      </c>
      <c r="C1111" s="15" t="s">
        <v>503</v>
      </c>
      <c r="D1111" s="15" t="s">
        <v>3</v>
      </c>
      <c r="E1111" s="17">
        <v>0.7789999999999996</v>
      </c>
      <c r="F1111" s="74"/>
      <c r="G1111" s="69"/>
      <c r="H1111" s="88"/>
      <c r="I1111" s="4"/>
      <c r="L1111" s="55"/>
      <c r="M1111" s="67"/>
      <c r="CO1111" s="48"/>
      <c r="CQ1111" s="47"/>
    </row>
    <row r="1112" spans="2:95" ht="14.25" customHeight="1">
      <c r="B1112" s="15">
        <v>20</v>
      </c>
      <c r="C1112" s="15" t="s">
        <v>134</v>
      </c>
      <c r="D1112" s="15" t="s">
        <v>3</v>
      </c>
      <c r="E1112" s="17">
        <v>79.21799999999996</v>
      </c>
      <c r="F1112" s="74"/>
      <c r="G1112" s="69"/>
      <c r="H1112" s="88"/>
      <c r="I1112" s="4"/>
      <c r="K1112" s="19"/>
      <c r="L1112" s="55"/>
      <c r="M1112" s="67"/>
      <c r="N1112" s="19"/>
      <c r="CO1112" s="48"/>
      <c r="CQ1112" s="47"/>
    </row>
    <row r="1113" spans="2:95" ht="14.25" customHeight="1">
      <c r="B1113" s="15" t="s">
        <v>21</v>
      </c>
      <c r="C1113" s="15" t="s">
        <v>134</v>
      </c>
      <c r="D1113" s="15" t="s">
        <v>3</v>
      </c>
      <c r="E1113" s="17">
        <v>0.10499999999999776</v>
      </c>
      <c r="F1113" s="74"/>
      <c r="G1113" s="69"/>
      <c r="H1113" s="88"/>
      <c r="I1113" s="4"/>
      <c r="K1113" s="19"/>
      <c r="L1113" s="55"/>
      <c r="M1113" s="67"/>
      <c r="N1113" s="19"/>
      <c r="CO1113" s="48"/>
      <c r="CQ1113" s="47"/>
    </row>
    <row r="1114" spans="2:95" ht="14.25" customHeight="1">
      <c r="B1114" s="15">
        <v>20</v>
      </c>
      <c r="C1114" s="15" t="s">
        <v>140</v>
      </c>
      <c r="D1114" s="15" t="s">
        <v>3</v>
      </c>
      <c r="E1114" s="17">
        <v>5.043999999999998</v>
      </c>
      <c r="F1114" s="74"/>
      <c r="G1114" s="69"/>
      <c r="H1114" s="88"/>
      <c r="I1114" s="4"/>
      <c r="L1114" s="55"/>
      <c r="M1114" s="67"/>
      <c r="CO1114" s="48"/>
      <c r="CQ1114" s="47"/>
    </row>
    <row r="1115" spans="2:95" ht="14.25" customHeight="1">
      <c r="B1115" s="15" t="s">
        <v>21</v>
      </c>
      <c r="C1115" s="15" t="s">
        <v>140</v>
      </c>
      <c r="D1115" s="15" t="s">
        <v>3</v>
      </c>
      <c r="E1115" s="17">
        <v>1.6400000000000003</v>
      </c>
      <c r="F1115" s="74"/>
      <c r="G1115" s="69"/>
      <c r="H1115" s="88"/>
      <c r="I1115" s="4"/>
      <c r="L1115" s="55"/>
      <c r="M1115" s="67"/>
      <c r="CO1115" s="48"/>
      <c r="CQ1115" s="47"/>
    </row>
    <row r="1116" spans="2:95" ht="14.25" customHeight="1">
      <c r="B1116" s="15">
        <v>20</v>
      </c>
      <c r="C1116" s="15" t="s">
        <v>191</v>
      </c>
      <c r="D1116" s="15" t="s">
        <v>3</v>
      </c>
      <c r="E1116" s="17">
        <v>4.564999999999999</v>
      </c>
      <c r="F1116" s="74"/>
      <c r="G1116" s="69"/>
      <c r="H1116" s="88"/>
      <c r="I1116" s="4"/>
      <c r="L1116" s="55"/>
      <c r="M1116" s="67"/>
      <c r="CO1116" s="48"/>
      <c r="CQ1116" s="47"/>
    </row>
    <row r="1117" spans="2:95" ht="14.25" customHeight="1">
      <c r="B1117" s="15">
        <v>20</v>
      </c>
      <c r="C1117" s="15" t="s">
        <v>537</v>
      </c>
      <c r="D1117" s="15" t="s">
        <v>3</v>
      </c>
      <c r="E1117" s="17">
        <v>0.08099999999999935</v>
      </c>
      <c r="F1117" s="74"/>
      <c r="G1117" s="69"/>
      <c r="H1117" s="88"/>
      <c r="I1117" s="4"/>
      <c r="L1117" s="55"/>
      <c r="M1117" s="67"/>
      <c r="CO1117" s="48"/>
      <c r="CQ1117" s="47"/>
    </row>
    <row r="1118" spans="2:95" ht="14.25" customHeight="1">
      <c r="B1118" s="15">
        <v>20</v>
      </c>
      <c r="C1118" s="15" t="s">
        <v>156</v>
      </c>
      <c r="D1118" s="15" t="s">
        <v>3</v>
      </c>
      <c r="E1118" s="17">
        <v>22.352000000000004</v>
      </c>
      <c r="F1118" s="74"/>
      <c r="G1118" s="69"/>
      <c r="H1118" s="88"/>
      <c r="I1118" s="4"/>
      <c r="L1118" s="55"/>
      <c r="M1118" s="67"/>
      <c r="CO1118" s="48"/>
      <c r="CQ1118" s="47"/>
    </row>
    <row r="1119" spans="2:95" ht="14.25" customHeight="1">
      <c r="B1119" s="15" t="s">
        <v>21</v>
      </c>
      <c r="C1119" s="15" t="s">
        <v>156</v>
      </c>
      <c r="D1119" s="15" t="s">
        <v>3</v>
      </c>
      <c r="E1119" s="17">
        <v>1.634</v>
      </c>
      <c r="F1119" s="74"/>
      <c r="G1119" s="69"/>
      <c r="H1119" s="88"/>
      <c r="I1119" s="4"/>
      <c r="L1119" s="55"/>
      <c r="M1119" s="67"/>
      <c r="CO1119" s="48"/>
      <c r="CQ1119" s="47"/>
    </row>
    <row r="1120" spans="2:95" ht="14.25" customHeight="1">
      <c r="B1120" s="15">
        <v>20</v>
      </c>
      <c r="C1120" s="15" t="s">
        <v>337</v>
      </c>
      <c r="D1120" s="15" t="s">
        <v>3</v>
      </c>
      <c r="E1120" s="17">
        <v>0.02900000000000002</v>
      </c>
      <c r="F1120" s="74"/>
      <c r="G1120" s="69"/>
      <c r="H1120" s="88"/>
      <c r="I1120" s="4"/>
      <c r="L1120" s="55"/>
      <c r="M1120" s="67"/>
      <c r="CO1120" s="48"/>
      <c r="CQ1120" s="47"/>
    </row>
    <row r="1121" spans="2:95" ht="14.25" customHeight="1">
      <c r="B1121" s="15">
        <v>20</v>
      </c>
      <c r="C1121" s="15" t="s">
        <v>137</v>
      </c>
      <c r="D1121" s="15" t="s">
        <v>3</v>
      </c>
      <c r="E1121" s="17">
        <v>14.862000000000007</v>
      </c>
      <c r="F1121" s="74"/>
      <c r="G1121" s="69"/>
      <c r="H1121" s="88"/>
      <c r="I1121" s="4"/>
      <c r="L1121" s="55"/>
      <c r="M1121" s="67"/>
      <c r="U1121" s="20">
        <f>4.27-0.05-0.205-0.116-1.995-0.185-0.066-0.76-0.12-0.07-1.005+3.084-0.105-0.015-1.01-0.2-0.185-0.02-0.336-0.515-0.088-0.216-0.04-0.03-0.022+3.07-0.022-0.6-1.005-0.345-0.105-0.092-0.926+0.025+1.01+0.54+3.295-0.211-0.7+0.99-0.036-0.035-0.175-0.08-0.578-0.145-0.326-0.891-0.016-0.092-0.204-0.3-0.015+2.98-0.045-0.205-0.41-0.19-0.215-0.06-0.746-0.035-0.145-0.079-0.236+1.166-0.015-0.05-0.33-0.15-0.14-0.31-0.385-2.625+0.194+2.1-0.016-0.074-0.36-0.5-0.048-0.042-0.072-0.07+1.976+1.126+0.732-0.015-0.412-0.31-0.062-0.016-0.856-0.044-0.065-0.08-0.048+0.778-0.182-0.02-0.125+0.45+0.95-0.032-0.5+1.43-0.03-0.61-0.04-0.02-0.06-1.39-0.45-0.265-0.502-0.89-0.205+0.5+1.6-1.02-0.1-0.1-0.035-0.295-0.055-0.015+2.76-0.125-0.155+0.37-0.59-1.89-0.44+1.94-0.03-0.45-0.005-0.06-0.05-1.94-0.017-0.003-0.002-0.008-0.04-0.305-0.035-0.335+1.43+2.51-0.055+1.475-0.028-0.31-0.06-0.14-1.015+3.225-0.225-0.315-0.645-0.14-0.03+0.885+0.79+2.956-0.165-0.36-0.895-1.015-0.4-0.132-0.033-0.34-0.315+1.6+0.41+0.75+0.46-0.99</f>
        <v>9.084000000000003</v>
      </c>
      <c r="BW1121" s="4"/>
      <c r="CO1121" s="48"/>
      <c r="CQ1121" s="47"/>
    </row>
    <row r="1122" spans="2:95" ht="14.25" customHeight="1">
      <c r="B1122" s="15" t="s">
        <v>21</v>
      </c>
      <c r="C1122" s="15" t="s">
        <v>137</v>
      </c>
      <c r="D1122" s="15" t="s">
        <v>3</v>
      </c>
      <c r="E1122" s="17">
        <v>0</v>
      </c>
      <c r="F1122" s="74"/>
      <c r="G1122" s="69"/>
      <c r="H1122" s="88"/>
      <c r="I1122" s="4"/>
      <c r="L1122" s="55"/>
      <c r="M1122" s="67"/>
      <c r="U1122" s="19"/>
      <c r="BW1122" s="4"/>
      <c r="CO1122" s="48"/>
      <c r="CQ1122" s="47"/>
    </row>
    <row r="1123" spans="2:95" ht="14.25" customHeight="1">
      <c r="B1123" s="15">
        <v>20</v>
      </c>
      <c r="C1123" s="15" t="s">
        <v>170</v>
      </c>
      <c r="D1123" s="15" t="s">
        <v>3</v>
      </c>
      <c r="E1123" s="17">
        <v>7.046000000000001</v>
      </c>
      <c r="F1123" s="74"/>
      <c r="G1123" s="69"/>
      <c r="H1123" s="88"/>
      <c r="I1123" s="4"/>
      <c r="L1123" s="55"/>
      <c r="M1123" s="67"/>
      <c r="BW1123" s="4"/>
      <c r="CO1123" s="48"/>
      <c r="CQ1123" s="47"/>
    </row>
    <row r="1124" spans="2:95" ht="14.25" customHeight="1">
      <c r="B1124" s="15">
        <v>20</v>
      </c>
      <c r="C1124" s="15" t="s">
        <v>273</v>
      </c>
      <c r="D1124" s="15" t="s">
        <v>3</v>
      </c>
      <c r="E1124" s="17">
        <v>3.0279999999999996</v>
      </c>
      <c r="F1124" s="74"/>
      <c r="G1124" s="69"/>
      <c r="H1124" s="88"/>
      <c r="I1124" s="4"/>
      <c r="L1124" s="55"/>
      <c r="M1124" s="67"/>
      <c r="BW1124" s="4"/>
      <c r="CG1124" s="20">
        <f>6.344-0.125-1.61-0.03-2.99-0.21-0.058-1.215-0.075-0.031+0.33-0.116+0.75+3.295+0.765+2+3.043+1.98-0.238-0.346-0.95+0.31-0.105+8.41-0.055-0.054-0.058-0.075-0.152-0.033-0.09-0.59-0.02-0.294-0.34-0.025-0.05-5.58-0.045-0.076-1.689-0.99-1.346-0.046-0.02-0.43+1.07-0.05-0.025-1.2-0.14-0.31-0.048-1.07-1.01-0.19-1.314-0.082-0.04-0.415-1.76-0.12-0.08+1.07-0.105-0.03+1.87-0.05-0.13+0.125-0.055-0.205-0.495-0.505-0.23+3.415-0.59-0.045+0.43+1.16-3.415-0.43-1.16-0.055-0.41-0.005-0.125-0.035-0.05-0.231+1.055-0.425+1.71-0.05-0.1+0.525+0.77+0.91-0.525-0.77-0.385+1.34-1.71-0.3+3.116-0.18-0.52-0.155-0.11+1.025-3.116-0.089+0.75+3.72-0.11-2.2+0.97+2.25+0.69-0.055-0.025-0.72-0.005-0.076-0.029-0.05-0.205+4.852-0.0305-0.281-0.075-0.026-0.589-0.246-0.155-0.05-0.18-0.1-0.075-0.996-0.75-1.52-0.97-0.884-2.885-1-0.94-0.021+5.184-0.49-0.19-0.055-0.085-0.96+2.91+0.71+1.31-0.085-0.055-1.12-0.04-0.165-0.075-0.035-0.26-1.485-0.71-0.78-0.545+0.63-0.15+0.28+2.47-0.15-1.495-0.2-0.13-0.025-0.085-2.395</f>
        <v>1.7285</v>
      </c>
      <c r="CO1124" s="48"/>
      <c r="CQ1124" s="47"/>
    </row>
    <row r="1125" spans="2:95" ht="14.25" customHeight="1">
      <c r="B1125" s="15">
        <v>20</v>
      </c>
      <c r="C1125" s="15" t="s">
        <v>408</v>
      </c>
      <c r="D1125" s="15" t="s">
        <v>3</v>
      </c>
      <c r="E1125" s="17">
        <v>4.829999999999998</v>
      </c>
      <c r="F1125" s="74"/>
      <c r="G1125" s="69"/>
      <c r="H1125" s="88"/>
      <c r="I1125" s="4"/>
      <c r="L1125" s="55"/>
      <c r="M1125" s="67"/>
      <c r="BW1125" s="4"/>
      <c r="CO1125" s="48"/>
      <c r="CQ1125" s="47"/>
    </row>
    <row r="1126" spans="2:95" ht="14.25" customHeight="1">
      <c r="B1126" s="15">
        <v>20</v>
      </c>
      <c r="C1126" s="15" t="s">
        <v>639</v>
      </c>
      <c r="D1126" s="15" t="s">
        <v>3</v>
      </c>
      <c r="E1126" s="17">
        <v>5.341</v>
      </c>
      <c r="F1126" s="74"/>
      <c r="G1126" s="69"/>
      <c r="H1126" s="88"/>
      <c r="I1126" s="4"/>
      <c r="L1126" s="55"/>
      <c r="M1126" s="67"/>
      <c r="BW1126" s="4"/>
      <c r="CO1126" s="48"/>
      <c r="CQ1126" s="47"/>
    </row>
    <row r="1127" spans="2:95" ht="14.25" customHeight="1">
      <c r="B1127" s="15">
        <v>20</v>
      </c>
      <c r="C1127" s="15" t="s">
        <v>460</v>
      </c>
      <c r="D1127" s="15" t="s">
        <v>3</v>
      </c>
      <c r="E1127" s="17">
        <v>11.675999999999998</v>
      </c>
      <c r="F1127" s="74"/>
      <c r="G1127" s="69"/>
      <c r="H1127" s="88"/>
      <c r="I1127" s="4"/>
      <c r="L1127" s="55"/>
      <c r="M1127" s="67"/>
      <c r="BW1127" s="4"/>
      <c r="CO1127" s="48"/>
      <c r="CQ1127" s="47"/>
    </row>
    <row r="1128" spans="2:95" ht="14.25" customHeight="1">
      <c r="B1128" s="15">
        <v>20</v>
      </c>
      <c r="C1128" s="15" t="s">
        <v>637</v>
      </c>
      <c r="D1128" s="15" t="s">
        <v>3</v>
      </c>
      <c r="E1128" s="17">
        <v>2.845999999999999</v>
      </c>
      <c r="F1128" s="74"/>
      <c r="G1128" s="69"/>
      <c r="H1128" s="88"/>
      <c r="I1128" s="4"/>
      <c r="L1128" s="55"/>
      <c r="M1128" s="67"/>
      <c r="BW1128" s="4"/>
      <c r="CO1128" s="48"/>
      <c r="CQ1128" s="47"/>
    </row>
    <row r="1129" spans="2:95" ht="14.25" customHeight="1">
      <c r="B1129" s="15">
        <v>20</v>
      </c>
      <c r="C1129" s="15" t="s">
        <v>634</v>
      </c>
      <c r="D1129" s="15" t="s">
        <v>3</v>
      </c>
      <c r="E1129" s="17">
        <v>6.468</v>
      </c>
      <c r="F1129" s="74"/>
      <c r="G1129" s="69"/>
      <c r="H1129" s="88"/>
      <c r="I1129" s="4"/>
      <c r="L1129" s="55"/>
      <c r="M1129" s="67"/>
      <c r="BW1129" s="4"/>
      <c r="CO1129" s="48"/>
      <c r="CQ1129" s="47"/>
    </row>
    <row r="1130" spans="2:95" ht="14.25" customHeight="1">
      <c r="B1130" s="15">
        <v>20</v>
      </c>
      <c r="C1130" s="15" t="s">
        <v>160</v>
      </c>
      <c r="D1130" s="15" t="s">
        <v>3</v>
      </c>
      <c r="E1130" s="17">
        <v>15.95</v>
      </c>
      <c r="F1130" s="74"/>
      <c r="G1130" s="69"/>
      <c r="H1130" s="88"/>
      <c r="I1130" s="4"/>
      <c r="L1130" s="55"/>
      <c r="M1130" s="67"/>
      <c r="BW1130" s="4"/>
      <c r="CO1130" s="48"/>
      <c r="CQ1130" s="47"/>
    </row>
    <row r="1131" spans="2:95" ht="14.25" customHeight="1">
      <c r="B1131" s="15">
        <v>20</v>
      </c>
      <c r="C1131" s="15" t="s">
        <v>269</v>
      </c>
      <c r="D1131" s="15" t="s">
        <v>3</v>
      </c>
      <c r="E1131" s="17">
        <v>14.367</v>
      </c>
      <c r="F1131" s="74"/>
      <c r="G1131" s="69"/>
      <c r="H1131" s="88"/>
      <c r="I1131" s="4"/>
      <c r="L1131" s="55"/>
      <c r="M1131" s="67"/>
      <c r="BW1131" s="4"/>
      <c r="CO1131" s="48"/>
      <c r="CQ1131" s="47"/>
    </row>
    <row r="1132" spans="2:95" ht="14.25" customHeight="1">
      <c r="B1132" s="15">
        <v>20</v>
      </c>
      <c r="C1132" s="15" t="s">
        <v>434</v>
      </c>
      <c r="D1132" s="15" t="s">
        <v>3</v>
      </c>
      <c r="E1132" s="17">
        <v>2.0639999999999987</v>
      </c>
      <c r="F1132" s="74"/>
      <c r="G1132" s="69"/>
      <c r="H1132" s="88"/>
      <c r="I1132" s="4"/>
      <c r="L1132" s="55"/>
      <c r="M1132" s="67"/>
      <c r="BW1132" s="4"/>
      <c r="CO1132" s="48"/>
      <c r="CQ1132" s="47"/>
    </row>
    <row r="1133" spans="2:95" ht="14.25" customHeight="1">
      <c r="B1133" s="96">
        <v>45</v>
      </c>
      <c r="C1133" s="15" t="s">
        <v>434</v>
      </c>
      <c r="D1133" s="15" t="s">
        <v>3</v>
      </c>
      <c r="E1133" s="17">
        <v>2.525</v>
      </c>
      <c r="F1133" s="74"/>
      <c r="G1133" s="69"/>
      <c r="H1133" s="88"/>
      <c r="I1133" s="4"/>
      <c r="L1133" s="55"/>
      <c r="M1133" s="67"/>
      <c r="BW1133" s="4"/>
      <c r="CO1133" s="48"/>
      <c r="CQ1133" s="47"/>
    </row>
    <row r="1134" spans="2:95" ht="14.25" customHeight="1">
      <c r="B1134" s="15">
        <v>20</v>
      </c>
      <c r="C1134" s="15" t="s">
        <v>130</v>
      </c>
      <c r="D1134" s="15" t="s">
        <v>3</v>
      </c>
      <c r="E1134" s="17">
        <v>7.497000000000003</v>
      </c>
      <c r="F1134" s="74"/>
      <c r="G1134" s="69"/>
      <c r="H1134" s="88"/>
      <c r="I1134" s="4"/>
      <c r="L1134" s="55"/>
      <c r="M1134" s="67"/>
      <c r="BM1134" s="20">
        <f>0.965+2.1+2.15-0.206-0.06-0.246-0.615-1.015-1.006-0.3-1.01-0.405-0.352+2.095-1.02+1.04-0.48-0.515+5.596-0.07-1.04-0.216-0.11-0.46-0.03-1.115-0.14-0.05-0.215-0.11-0.025-0.895-0.205-0.995-0.055-0.405-0.31-0.27+1.07+1.97-0.23-0.74-1.02-0.11-0.21-0.265-0.506+0.041+1.565+1.753-1.005-0.22-0.74-0.795-0.03-0.25-0.056+2.22+1.7+0.99-0.222-0.028-2.192-0.028-0.19-0.99-0.51-0.972-0.008+0.3+1.69-0.025-0.77+0.233+0.57+0.28-1.575-0.21-0.09-0.115-0.375+0.095+0.84+1.49-1.015-0.505+3.12-0.21-0.475-0.52-0.525-0.125-0.18-1.87+0.76+0.78+0.97+2.4+1.55-0.97-0.025-0.005-0.05+1.28-0.3-0.05-2.1-0.3-0.305+1.68-0.905-1.015+3.212+0.52+1.71+2.73-0.285-0.04-0.9-0.11-0.16-0.495-0.12+1.09-0.72-0.475-0.07-0.435+0.76-0.085-0.035-1.535-0.655-0.72-0.04+1.37-1.49-0.08-0.03-0.125-0.08-0.08-0.04-0.045-0.515-1.63+4.898-0.085-0.12-0.16-0.04-0.085-2.01-0.135-0.415+3.49-0.98-1.39-1.78-0.575-0.02-0.5-0.1+4.756-0.975+3.12+2.57-0.545-0.51-0.605-0.515-0.32-1.015-0.095-0.08-0.51-1.125-0.04-1.93-0.06</f>
        <v>5.930999999999997</v>
      </c>
      <c r="BW1134" s="4"/>
      <c r="CO1134" s="48"/>
      <c r="CQ1134" s="47"/>
    </row>
    <row r="1135" spans="2:95" ht="14.25" customHeight="1">
      <c r="B1135" s="15">
        <v>20</v>
      </c>
      <c r="C1135" s="15" t="s">
        <v>451</v>
      </c>
      <c r="D1135" s="15" t="s">
        <v>3</v>
      </c>
      <c r="E1135" s="17">
        <v>4.703</v>
      </c>
      <c r="F1135" s="74"/>
      <c r="G1135" s="69"/>
      <c r="H1135" s="88"/>
      <c r="I1135" s="4"/>
      <c r="L1135" s="55"/>
      <c r="M1135" s="67"/>
      <c r="BW1135" s="4"/>
      <c r="CO1135" s="48"/>
      <c r="CQ1135" s="47"/>
    </row>
    <row r="1136" spans="2:95" ht="14.25" customHeight="1">
      <c r="B1136" s="15">
        <v>20</v>
      </c>
      <c r="C1136" s="15" t="s">
        <v>454</v>
      </c>
      <c r="D1136" s="15" t="s">
        <v>3</v>
      </c>
      <c r="E1136" s="17">
        <v>1.7607443281164592E-16</v>
      </c>
      <c r="F1136" s="74"/>
      <c r="G1136" s="69"/>
      <c r="H1136" s="88"/>
      <c r="I1136" s="4"/>
      <c r="L1136" s="55"/>
      <c r="M1136" s="67"/>
      <c r="BW1136" s="19"/>
      <c r="CO1136" s="48"/>
      <c r="CQ1136" s="47"/>
    </row>
    <row r="1137" spans="2:95" ht="14.25" customHeight="1">
      <c r="B1137" s="15">
        <v>20</v>
      </c>
      <c r="C1137" s="15" t="s">
        <v>5</v>
      </c>
      <c r="D1137" s="15" t="s">
        <v>3</v>
      </c>
      <c r="E1137" s="17">
        <v>41.64500000000002</v>
      </c>
      <c r="F1137" s="74"/>
      <c r="G1137" s="69"/>
      <c r="H1137" s="88"/>
      <c r="I1137" s="4"/>
      <c r="K1137" s="19"/>
      <c r="L1137" s="55"/>
      <c r="M1137" s="67"/>
      <c r="O1137" s="42">
        <f>0.776-0.062+1.274+3.11-0.5-0.17-0.025-0.315-0.05-0.05-0.316-0.51-2.042-0.265-0.003-0.093-0.329-0.126-0.298+2.624+2+2.474-0.476-0.586-0.02-0.022+5+2.621-0.105-0.605-0.016-0.415-0.096-0.076-0.096-0.032-0.145-0.995-0.23-0.048-0.436-0.062+0.347-0.758-0.115-0.018-0.315-0.035-0.315-0.045-0.075-0.115-0.015-0.035-0.08-0.015-0.145-0.01-0.03-0.41-0.05-0.31-0.165-0.275-0.03-0.03-0.21-0.032-0.115-0.016-0.032-0.36-0.145-0.265-0.016-0.016-0.114-0.032+0.233-0.998-0.175-0.146-0.18+0.045-0.27-0.15-0.22-0.018-0.378-0.034-0.036-1.91-0.082-0.708-0.375-0.028-0.065-0.07-0.015-0.165-0.03+1.31-0.05-0.04-1.26-0.014-0.018-0.005-0.013+0.34+0.83-0.265+1.4+0.8+1.01+3.02+1.865-0.15-0.145-0.15-0.025-0.035-1.25-0.15-3.02-0.36-0.07-0.1-0.025-0.095-0.265-0.095-0.05-0.145+3.15-0.025+3.14-0.04-0.01-0.05-0.055-0.025-0.025-0.085-0.22-0.025-0.08-0.08-0.03-0.135-0.27-0.86-0.135-0.025-0.295-0.47-0.375+2.67+0.48-0.03-0.1-2.51-0.105-0.025-0.08-0.185-0.18-0.02-0.08+5.369-0.025-0.055-0.855-0.11-0.135-0.01-0.095-0.03-0.03</f>
        <v>9.706000000000003</v>
      </c>
      <c r="BW1137" s="4"/>
      <c r="CO1137" s="48"/>
      <c r="CQ1137" s="47"/>
    </row>
    <row r="1138" spans="2:95" ht="14.25" customHeight="1">
      <c r="B1138" s="15" t="s">
        <v>21</v>
      </c>
      <c r="C1138" s="15" t="s">
        <v>5</v>
      </c>
      <c r="D1138" s="15" t="s">
        <v>3</v>
      </c>
      <c r="E1138" s="17">
        <v>37.101</v>
      </c>
      <c r="F1138" s="74"/>
      <c r="G1138" s="69"/>
      <c r="H1138" s="88"/>
      <c r="I1138" s="4"/>
      <c r="L1138" s="55"/>
      <c r="M1138" s="67"/>
      <c r="BW1138" s="4"/>
      <c r="CO1138" s="48"/>
      <c r="CQ1138" s="47"/>
    </row>
    <row r="1139" spans="2:95" ht="14.25" customHeight="1">
      <c r="B1139" s="15">
        <v>20</v>
      </c>
      <c r="C1139" s="15" t="s">
        <v>123</v>
      </c>
      <c r="D1139" s="15" t="s">
        <v>3</v>
      </c>
      <c r="E1139" s="17">
        <v>2.5350000000000024</v>
      </c>
      <c r="F1139" s="74"/>
      <c r="G1139" s="69"/>
      <c r="H1139" s="88"/>
      <c r="I1139" s="4"/>
      <c r="L1139" s="55"/>
      <c r="M1139" s="67"/>
      <c r="BW1139" s="4"/>
      <c r="CO1139" s="48"/>
      <c r="CQ1139" s="47"/>
    </row>
    <row r="1140" spans="2:95" ht="14.25" customHeight="1">
      <c r="B1140" s="15" t="s">
        <v>21</v>
      </c>
      <c r="C1140" s="15" t="s">
        <v>123</v>
      </c>
      <c r="D1140" s="15" t="s">
        <v>3</v>
      </c>
      <c r="E1140" s="17">
        <v>15.960000000000003</v>
      </c>
      <c r="F1140" s="74"/>
      <c r="G1140" s="69"/>
      <c r="H1140" s="88"/>
      <c r="I1140" s="4"/>
      <c r="L1140" s="55"/>
      <c r="M1140" s="67"/>
      <c r="BW1140" s="4"/>
      <c r="CO1140" s="48"/>
      <c r="CQ1140" s="47"/>
    </row>
    <row r="1141" spans="2:95" ht="14.25" customHeight="1">
      <c r="B1141" s="15">
        <v>20</v>
      </c>
      <c r="C1141" s="15" t="s">
        <v>85</v>
      </c>
      <c r="D1141" s="15" t="s">
        <v>3</v>
      </c>
      <c r="E1141" s="17">
        <v>0.019000000000002903</v>
      </c>
      <c r="F1141" s="74"/>
      <c r="G1141" s="69"/>
      <c r="H1141" s="88"/>
      <c r="I1141" s="4"/>
      <c r="L1141" s="55"/>
      <c r="M1141" s="67"/>
      <c r="AU1141" s="20">
        <f>3.29+1.96-0.16-0.215-0.06-0.162-0.605-0.34-0.064+5.485-1.005-0.45-1.96-0.038-0.04-0.39-0.02-3.91-1.294-0.171+0.149+3.15+1.28-0.262-0.91-0.095-0.035-0.034-0.066-0.035+1.457+1.375+1.62-1.62-0.296-0.69-0.034-1.603-0.702-1.457-0.673-0.365-0.005+2.24+2.82-0.215-0.11-0.145-2.82-0.03-0.04+1.36-0.075-0.715+2.62+1.27-0.035-1.27-0.36-0.035-1.39-0.425-0.555-0.4+3.765+1.47-1.015-0.13-0.69-1.47-1.34-0.055-0.02-0.06+2.535+2.715-0.095-1.015-0.03-0.225-1.605-2.715-0.69-0.48-0.025+3.04-3.04-0.1-0.065-0.035-0.215-0.03-0.065+3.405+1.5+0.325+5.19-3.02-0.065-0.035-0.005-0.025-0.07-0.19-0.27+1.3+3.78-1.005-0.035-3-0.065-0.065-0.26-0.13+2.425+2.82-0.665-0.85-0.24-0.325-2.82-1.335-0.015-0.035-0.99-1.7-2.24+2.97+2.38+7.056-0.035-0.13+1.89+1.31-1.31-0.195-0.55-0.26-0.355-2.74-2.38-1.89-6.75-0.25-0.056+1.32+3.66+3.63+1.33-1.595+12.83+0.442-0.305-0.035-2.425-0.98-1.165-0.095-0.3-0.03-0.135-0.74-1.28-0.79-1+2.775+0.235-0.035-0.235-0.035-0.015-0.015-0.005-0.405-0.07-3.35-0.665-1.045+3-0.035-0.305-3</f>
        <v>9.131999999999996</v>
      </c>
      <c r="BW1141" s="4"/>
      <c r="CO1141" s="48"/>
      <c r="CQ1141" s="47"/>
    </row>
    <row r="1142" spans="2:95" ht="14.25" customHeight="1">
      <c r="B1142" s="15" t="s">
        <v>21</v>
      </c>
      <c r="C1142" s="15" t="s">
        <v>85</v>
      </c>
      <c r="D1142" s="15" t="s">
        <v>3</v>
      </c>
      <c r="E1142" s="17">
        <v>5.33</v>
      </c>
      <c r="F1142" s="74"/>
      <c r="G1142" s="69"/>
      <c r="H1142" s="88"/>
      <c r="I1142" s="4"/>
      <c r="L1142" s="55"/>
      <c r="M1142" s="67"/>
      <c r="BW1142" s="4"/>
      <c r="CO1142" s="48"/>
      <c r="CQ1142" s="47"/>
    </row>
    <row r="1143" spans="2:95" ht="14.25" customHeight="1">
      <c r="B1143" s="15">
        <v>20</v>
      </c>
      <c r="C1143" s="15" t="s">
        <v>132</v>
      </c>
      <c r="D1143" s="15" t="s">
        <v>3</v>
      </c>
      <c r="E1143" s="17">
        <v>20.22</v>
      </c>
      <c r="F1143" s="74"/>
      <c r="G1143" s="69"/>
      <c r="H1143" s="88"/>
      <c r="I1143" s="4"/>
      <c r="L1143" s="55"/>
      <c r="M1143" s="67"/>
      <c r="BW1143" s="4"/>
      <c r="CO1143" s="48"/>
      <c r="CQ1143" s="47"/>
    </row>
    <row r="1144" spans="2:95" ht="14.25" customHeight="1">
      <c r="B1144" s="15">
        <v>20</v>
      </c>
      <c r="C1144" s="15" t="s">
        <v>817</v>
      </c>
      <c r="D1144" s="15" t="s">
        <v>3</v>
      </c>
      <c r="E1144" s="17">
        <v>2.195</v>
      </c>
      <c r="F1144" s="74"/>
      <c r="G1144" s="69"/>
      <c r="H1144" s="88"/>
      <c r="I1144" s="4"/>
      <c r="L1144" s="55"/>
      <c r="M1144" s="67"/>
      <c r="BW1144" s="4"/>
      <c r="CO1144" s="48"/>
      <c r="CQ1144" s="47"/>
    </row>
    <row r="1145" spans="2:95" ht="14.25" customHeight="1">
      <c r="B1145" s="15">
        <v>20</v>
      </c>
      <c r="C1145" s="15" t="s">
        <v>166</v>
      </c>
      <c r="D1145" s="15" t="s">
        <v>3</v>
      </c>
      <c r="E1145" s="17">
        <v>20.884</v>
      </c>
      <c r="F1145" s="74"/>
      <c r="G1145" s="69"/>
      <c r="H1145" s="88"/>
      <c r="I1145" s="4"/>
      <c r="L1145" s="55"/>
      <c r="M1145" s="67"/>
      <c r="BW1145" s="4"/>
      <c r="CM1145" s="20">
        <f>1.06-0.275+2.1-0.035-0.2-0.415-1.775+1.005-0.135-0.275-1.055+1.075-0.392-0.052-0.5+1.16-0.05+1+3.878-1.16-0.832-0.3-2.036-0.168-1.542+1.74+0.36+5.921-0.165-0.04-2.5-0.028-0.125+2.85-0.206-2.85-0.13-0.03+3.545-0.045-1.802-0.192-0.03-0.135-1.278-0.752-1.115-0.25-0.123-0.813-0.042-0.51+0.99-0.26-1.22-0.116-0.175+0.38+1.87-0.32-1.485-0.38-0.235-0.385+3.16-0.785-0.05-2.115+2.345-0.195-0.178+0.475+0.26+2.13-0.05-1.715-1.31-0.035-0.03-0.025-0.14-0.615-0.26-0.475-0.28+3.22-0.05-0.78-2.43-0.05+2.99+2.872-0.5-0.065-0.5-0.035-0.1-0.395-0.1+2.06-0.3-1.795-0.05-0.13-0.045-0.04-0.005+3.22+0.62-0.09+0.73-0.73-0.09-0.045-0.13-0.045-0.17-0.265-0.09-0.22-0.09-0.62-0.495-0.007-0.005-0.005-0.378-0.04-0.525-0.125-0.2-2.152-1.858-0.035-0.035+2.99-2.305-0.56-0.04+1.72+1.49-0.05+5.44-0.035-0.005-0.04-0.08-1.635-0.04+1.39+1.85-1.49-0.345-0.2-0.24-0.08-0.12-1.025-0.04-0.04-0.04-0.315-0.04-0.04-0.415-1.85-0.845-0.045-0.2-0.245-0.045-2.42+2.96-0.23-0.495-0.11-0.265-0.035-0.115</f>
        <v>1.729000000000001</v>
      </c>
      <c r="CO1145" s="48"/>
      <c r="CQ1145" s="47"/>
    </row>
    <row r="1146" spans="2:95" ht="14.25" customHeight="1">
      <c r="B1146" s="15">
        <v>20</v>
      </c>
      <c r="C1146" s="15" t="s">
        <v>494</v>
      </c>
      <c r="D1146" s="15" t="s">
        <v>3</v>
      </c>
      <c r="E1146" s="17">
        <v>0.01499999999999968</v>
      </c>
      <c r="F1146" s="74"/>
      <c r="G1146" s="69"/>
      <c r="H1146" s="88"/>
      <c r="I1146" s="4"/>
      <c r="L1146" s="55"/>
      <c r="M1146" s="67"/>
      <c r="BW1146" s="4"/>
      <c r="CO1146" s="48"/>
      <c r="CQ1146" s="47"/>
    </row>
    <row r="1147" spans="2:95" ht="14.25" customHeight="1">
      <c r="B1147" s="15">
        <v>20</v>
      </c>
      <c r="C1147" s="15" t="s">
        <v>177</v>
      </c>
      <c r="D1147" s="15" t="s">
        <v>3</v>
      </c>
      <c r="E1147" s="17">
        <v>6.734999999999999</v>
      </c>
      <c r="F1147" s="74"/>
      <c r="G1147" s="69"/>
      <c r="H1147" s="88"/>
      <c r="I1147" s="4"/>
      <c r="L1147" s="55"/>
      <c r="M1147" s="67"/>
      <c r="CO1147" s="48"/>
      <c r="CQ1147" s="47"/>
    </row>
    <row r="1148" spans="2:95" ht="14.25" customHeight="1">
      <c r="B1148" s="15">
        <v>20</v>
      </c>
      <c r="C1148" s="15" t="s">
        <v>389</v>
      </c>
      <c r="D1148" s="15" t="s">
        <v>3</v>
      </c>
      <c r="E1148" s="17">
        <v>4.1899999999999995</v>
      </c>
      <c r="F1148" s="74"/>
      <c r="G1148" s="69"/>
      <c r="H1148" s="88"/>
      <c r="I1148" s="4"/>
      <c r="L1148" s="55"/>
      <c r="M1148" s="67"/>
      <c r="CO1148" s="48"/>
      <c r="CQ1148" s="47"/>
    </row>
    <row r="1149" spans="2:95" ht="14.25" customHeight="1">
      <c r="B1149" s="15">
        <v>20</v>
      </c>
      <c r="C1149" s="15" t="s">
        <v>361</v>
      </c>
      <c r="D1149" s="15" t="s">
        <v>3</v>
      </c>
      <c r="E1149" s="17">
        <v>4.305000000000001</v>
      </c>
      <c r="F1149" s="74"/>
      <c r="G1149" s="69"/>
      <c r="H1149" s="88"/>
      <c r="I1149" s="4"/>
      <c r="L1149" s="55"/>
      <c r="M1149" s="67"/>
      <c r="CO1149" s="48"/>
      <c r="CQ1149" s="47"/>
    </row>
    <row r="1150" spans="2:95" ht="14.25" customHeight="1">
      <c r="B1150" s="15">
        <v>20</v>
      </c>
      <c r="C1150" s="15" t="s">
        <v>335</v>
      </c>
      <c r="D1150" s="15" t="s">
        <v>3</v>
      </c>
      <c r="E1150" s="17">
        <v>12.344</v>
      </c>
      <c r="F1150" s="74"/>
      <c r="G1150" s="69"/>
      <c r="H1150" s="88"/>
      <c r="I1150" s="4"/>
      <c r="L1150" s="55"/>
      <c r="M1150" s="67"/>
      <c r="CO1150" s="48"/>
      <c r="CQ1150" s="47"/>
    </row>
    <row r="1151" spans="2:95" ht="14.25" customHeight="1">
      <c r="B1151" s="15">
        <v>20</v>
      </c>
      <c r="C1151" s="15" t="s">
        <v>172</v>
      </c>
      <c r="D1151" s="15" t="s">
        <v>3</v>
      </c>
      <c r="E1151" s="17">
        <v>9.350999999999997</v>
      </c>
      <c r="F1151" s="74"/>
      <c r="G1151" s="69"/>
      <c r="H1151" s="88"/>
      <c r="I1151" s="4"/>
      <c r="L1151" s="55"/>
      <c r="M1151" s="67"/>
      <c r="CO1151" s="48"/>
      <c r="CQ1151" s="47"/>
    </row>
    <row r="1152" spans="2:95" ht="14.25" customHeight="1">
      <c r="B1152" s="15">
        <v>20</v>
      </c>
      <c r="C1152" s="15" t="s">
        <v>339</v>
      </c>
      <c r="D1152" s="15" t="s">
        <v>3</v>
      </c>
      <c r="E1152" s="17">
        <v>18.135000000000005</v>
      </c>
      <c r="F1152" s="74"/>
      <c r="G1152" s="69"/>
      <c r="H1152" s="88"/>
      <c r="I1152" s="4"/>
      <c r="L1152" s="55"/>
      <c r="M1152" s="67"/>
      <c r="CF1152" s="20">
        <f>1.869-0.51+0.223-0.873-0.004-0.01-0.087-0.385-0.181+2.15-0.13-0.025-0.505-1.11-0.38-0.12+0.078+0.955+0.49-0.05-0.08-0.49-0.14+0.635-0.51-0.115-0.175-0.046-0.136-0.385+0.047+3.02-2.805-0.215+1.521-0.515-0.078-0.41-0.31-0.054+4.086+1.718-0.066-0.035-0.035-1.718-0.297-0.03-1.995-0.425-0.154-1.203+3.15+1.11+1.25-3.15+0.86-0.515-0.025+2.08+0.195-0.05+2.41-2.03-0.195-2.41-0.27-0.86-0.84-0.295+0.565-0.41-0.035+2.98-0.545-0.81+1.29+1.86-0.34-0.12-0.14-0.165-0.24-0.88-0.135-1.155-1.72-0.45+0.035+3.12+1.79+1.58+0.33+2.43-0.72+1.325-0.075+1.46-3.12-0.86-0.07-0.7-0.048-0.195-0.22-0.71-1.73-1.26+2.13-0.505+1.1+5.098+1.09+1.65-0.04+0.41-0.05-0.03-0.35-0.07-0.15-0.495-0.01-0.04-0.01-0.058-0.64-3.04-0.04-0.15-1.86-0.465-0.445-0.445-0.025-1.908-0.177-1.65-0.01-0.23-0.12-0.04-0.01-0.39-0.125-0.075+0.69+2.42+1.55+1.65+1.24-0.07-0.04-0.285-2.03-0.145-0.035-0.07-0.075+1.158+0.91+1.16-0.035+1.82-0.105-0.035-0.39-1.82-1.235-0.755-0.24-0.805-0.075-0.13-0.015-0.13+0.55+1.14+0.835-0.55</f>
        <v>6.204999999999995</v>
      </c>
      <c r="CO1152" s="48"/>
      <c r="CP1152" s="4"/>
      <c r="CQ1152" s="47"/>
    </row>
    <row r="1153" spans="2:95" ht="14.25" customHeight="1">
      <c r="B1153" s="15">
        <v>20</v>
      </c>
      <c r="C1153" s="15" t="s">
        <v>347</v>
      </c>
      <c r="D1153" s="15" t="s">
        <v>3</v>
      </c>
      <c r="E1153" s="17">
        <v>2.9760000000000018</v>
      </c>
      <c r="F1153" s="74"/>
      <c r="G1153" s="69"/>
      <c r="H1153" s="88"/>
      <c r="I1153" s="4"/>
      <c r="L1153" s="55"/>
      <c r="M1153" s="67"/>
      <c r="CO1153" s="48"/>
      <c r="CP1153" s="19"/>
      <c r="CQ1153" s="47"/>
    </row>
    <row r="1154" spans="2:95" ht="14.25" customHeight="1">
      <c r="B1154" s="15">
        <v>20</v>
      </c>
      <c r="C1154" s="15" t="s">
        <v>500</v>
      </c>
      <c r="D1154" s="15" t="s">
        <v>3</v>
      </c>
      <c r="E1154" s="17">
        <v>0.5280000000000012</v>
      </c>
      <c r="F1154" s="74"/>
      <c r="G1154" s="69"/>
      <c r="H1154" s="88"/>
      <c r="I1154" s="4"/>
      <c r="L1154" s="55"/>
      <c r="M1154" s="67"/>
      <c r="CO1154" s="48"/>
      <c r="CP1154" s="4"/>
      <c r="CQ1154" s="47"/>
    </row>
    <row r="1155" spans="2:95" ht="14.25" customHeight="1">
      <c r="B1155" s="15">
        <v>20</v>
      </c>
      <c r="C1155" s="15" t="s">
        <v>346</v>
      </c>
      <c r="D1155" s="15" t="s">
        <v>3</v>
      </c>
      <c r="E1155" s="17">
        <v>3.9599999999999995</v>
      </c>
      <c r="F1155" s="74"/>
      <c r="G1155" s="69"/>
      <c r="H1155" s="88"/>
      <c r="I1155" s="4"/>
      <c r="L1155" s="55"/>
      <c r="M1155" s="67"/>
      <c r="CO1155" s="48"/>
      <c r="CP1155" s="4"/>
      <c r="CQ1155" s="47"/>
    </row>
    <row r="1156" spans="2:95" ht="14.25" customHeight="1">
      <c r="B1156" s="15">
        <v>20</v>
      </c>
      <c r="C1156" s="15" t="s">
        <v>526</v>
      </c>
      <c r="D1156" s="15" t="s">
        <v>3</v>
      </c>
      <c r="E1156" s="17">
        <v>0.2530000000000013</v>
      </c>
      <c r="F1156" s="74"/>
      <c r="G1156" s="69"/>
      <c r="H1156" s="88"/>
      <c r="I1156" s="4"/>
      <c r="L1156" s="55"/>
      <c r="M1156" s="67"/>
      <c r="CO1156" s="48"/>
      <c r="CP1156" s="4"/>
      <c r="CQ1156" s="47"/>
    </row>
    <row r="1157" spans="2:95" ht="14.25" customHeight="1">
      <c r="B1157" s="15">
        <v>20</v>
      </c>
      <c r="C1157" s="15" t="s">
        <v>400</v>
      </c>
      <c r="D1157" s="15" t="s">
        <v>3</v>
      </c>
      <c r="E1157" s="17">
        <v>8.611999999999998</v>
      </c>
      <c r="F1157" s="74"/>
      <c r="G1157" s="69"/>
      <c r="H1157" s="88"/>
      <c r="I1157" s="4"/>
      <c r="L1157" s="55"/>
      <c r="M1157" s="67"/>
      <c r="CO1157" s="48"/>
      <c r="CQ1157" s="47"/>
    </row>
    <row r="1158" spans="2:95" ht="14.25" customHeight="1">
      <c r="B1158" s="15">
        <v>20</v>
      </c>
      <c r="C1158" s="15" t="s">
        <v>410</v>
      </c>
      <c r="D1158" s="15" t="s">
        <v>3</v>
      </c>
      <c r="E1158" s="17">
        <v>10.165000000000006</v>
      </c>
      <c r="F1158" s="74"/>
      <c r="G1158" s="69"/>
      <c r="H1158" s="88"/>
      <c r="I1158" s="4"/>
      <c r="L1158" s="55"/>
      <c r="M1158" s="67"/>
      <c r="BY1158" s="20">
        <f>4.23-1.28-0.23-0.06-0.15-0.03-0.38-0.285+2.09-0.28-0.1-0.195-0.2-0.105-0.155-0.615-0.41-0.045-0.26-0.59-0.98+0.03+3.04-0.03-0.03-0.03-0.29-0.84-0.295-0.518-1.007+1.275-0.505+0.54+2.48-0.055-0.18-2.48-0.36-0.16-0.075-0.07-0.055-0.215-0.035+2.1+3.15+4.216+1.18+1.18-0.02+1.44-2.01-0.25-0.055-0.015-0.3-0.88-0.84-0.07-0.35-0.995-0.12-0.4-0.2-0.03-0.05+0.97+1.96-0.08-0.03-0.495-0.735+1.975-0.19-0.025-0.18-0.125-0.12-0.145-0.1-0.05-0.06-0.06-1.79-0.83-0.87-1.96+0.925+2.22-0.09-0.51-0.03-0.07-1-0.27-0.01-0.005-0.41-0.03-0.715-0.03+3.14+1.964+0.98-0.445-0.035-0.25-0.175-0.025-0.31-0.025-0.775-0.92-0.045-0.025-0.02+2.38-0.025-0.125-0.025-0.3+5.596-0.065-0.02-0.04-0.08-0.13-0.065-0.315-0.18-0.765-0.045-0.17-0.031-0.495-1.12-0.02-1.18-0.565-1.125-0.03-0.51+0.96-0.126-0.98-1.42-0.373-0.406-0.26-0.375-0.03-0.058-0.027-0.003-0.03-0.055-0.055+0.653-0.495-0.055-0.495-0.026-0.35-0.055+1.09+0.435+3.45-1.09-0.08-0.221-0.245-0.435-3.45-0.009-0.309-0.036+0.309+0.036</f>
        <v>2.7889999999999993</v>
      </c>
      <c r="CO1158" s="48"/>
      <c r="CQ1158" s="47"/>
    </row>
    <row r="1159" spans="2:95" ht="14.25" customHeight="1">
      <c r="B1159" s="15" t="s">
        <v>21</v>
      </c>
      <c r="C1159" s="15" t="s">
        <v>410</v>
      </c>
      <c r="D1159" s="15" t="s">
        <v>3</v>
      </c>
      <c r="E1159" s="17">
        <v>0</v>
      </c>
      <c r="F1159" s="74"/>
      <c r="G1159" s="69"/>
      <c r="H1159" s="88"/>
      <c r="I1159" s="4"/>
      <c r="L1159" s="55"/>
      <c r="M1159" s="67"/>
      <c r="CO1159" s="48"/>
      <c r="CQ1159" s="47"/>
    </row>
    <row r="1160" spans="2:95" ht="14.25" customHeight="1">
      <c r="B1160" s="15">
        <v>20</v>
      </c>
      <c r="C1160" s="15" t="s">
        <v>189</v>
      </c>
      <c r="D1160" s="15" t="s">
        <v>3</v>
      </c>
      <c r="E1160" s="17">
        <v>21.406999999999996</v>
      </c>
      <c r="F1160" s="74"/>
      <c r="G1160" s="69"/>
      <c r="H1160" s="88"/>
      <c r="I1160" s="4"/>
      <c r="L1160" s="55"/>
      <c r="M1160" s="67"/>
      <c r="CO1160" s="48"/>
      <c r="CQ1160" s="47"/>
    </row>
    <row r="1161" spans="2:95" ht="14.25" customHeight="1">
      <c r="B1161" s="15">
        <v>20</v>
      </c>
      <c r="C1161" s="15" t="s">
        <v>90</v>
      </c>
      <c r="D1161" s="15" t="s">
        <v>3</v>
      </c>
      <c r="E1161" s="17">
        <v>34.489999999999995</v>
      </c>
      <c r="F1161" s="74"/>
      <c r="G1161" s="69"/>
      <c r="H1161" s="88"/>
      <c r="I1161" s="4"/>
      <c r="L1161" s="55"/>
      <c r="M1161" s="67"/>
      <c r="AS1161" s="20">
        <f>3.703-0.35-0.908-0.015-0.022-0.033-0.126-0.375-1.525-0.025-0.02-0.022+1.33+0.76-0.025-0.045-0.3-0.25-1.33-0.17-0.038-0.08-0.04-0.022-0.04-0.006-0.08+0.054+1.79+1.4-0.02-0.115-0.11-0.285-0.22-0.6-0.38+2.535-0.07-0.035-0.54-0.035-0.145-0.07-0.315-0.115-0.035-0.65-0.16-0.045-0.2-0.4-0.565-0.085-0.005+2.07+1.05+2.1+1.25+1.89-0.125-1.89-2.1-0.515-0.735-0.005-0.125-0.15+9.65-0.02-0.02-0.15-1.895-0.705-0.09-0.61-0.07-0.04-1.135+3.005-0.6-0.045-0.045-0.155-0.045-0.045-0.045-0.605-0.18-0.045+0.85+0.945-0.08-0.07-0.045-0.095-0.72-0.485-0.72-4.245-0.065-0.04-0.41-0.04-0.005-0.035+1.98-0.03-0.07-0.5-0.165-0.035+1.22-0.335-0.08-0.715+2.095-0.315-0.85-1.98-1.22+3.15+1.83-3.15-1.83-0.05-0.19-0.12-0.04+3.066-0.515+1.48+0.77-0.025-0.02-0.19+2.1+1.05-0.49-0.205-0.095+0.268+2.8+2.5-0.54-0.08-0.04-0.04-0.12-1.13-0.03-0.41-0.77-0.64-0.2-2.8-1.55-0.045-1.52-0.52-0.055-0.355-0.295-0.055-0.055-0.11-0.015+1.5+1.65-0.18-0.34-1.04-1.65-0.34-1.53-0.135-0.12-0.12-0.27-0.035</f>
        <v>1.1990000000000072</v>
      </c>
      <c r="CO1161" s="48"/>
      <c r="CQ1161" s="47"/>
    </row>
    <row r="1162" spans="2:95" ht="14.25" customHeight="1">
      <c r="B1162" s="15" t="s">
        <v>21</v>
      </c>
      <c r="C1162" s="15" t="s">
        <v>90</v>
      </c>
      <c r="D1162" s="15" t="s">
        <v>3</v>
      </c>
      <c r="E1162" s="17">
        <v>-2.473715676742927E-15</v>
      </c>
      <c r="F1162" s="74"/>
      <c r="G1162" s="69"/>
      <c r="H1162" s="88"/>
      <c r="I1162" s="4"/>
      <c r="L1162" s="55"/>
      <c r="M1162" s="67"/>
      <c r="CO1162" s="48"/>
      <c r="CQ1162" s="47"/>
    </row>
    <row r="1163" spans="2:95" ht="14.25" customHeight="1">
      <c r="B1163" s="15">
        <v>20</v>
      </c>
      <c r="C1163" s="15" t="s">
        <v>133</v>
      </c>
      <c r="D1163" s="15" t="s">
        <v>3</v>
      </c>
      <c r="E1163" s="17">
        <v>11.494600000000002</v>
      </c>
      <c r="F1163" s="74"/>
      <c r="G1163" s="69"/>
      <c r="H1163" s="88"/>
      <c r="I1163" s="4"/>
      <c r="L1163" s="55"/>
      <c r="M1163" s="67"/>
      <c r="AJ1163" s="20">
        <f>2.783-0.09-0.045-0.09-0.055-0.09-0.055-0.025-0.565-0.1-0.045-0.22-0.05-0.045-0.09-0.135-0.22-0.045-0.09+2.14-0.088-1.115-0.045-0.215-0.215-0.125-0.22-0.205-0.835+0.195+4.606-0.13-0.612-0.16-0.16+1.149-0.66-0.055-0.13-2.23-1.136-0.074-0.295-0.1+3.17-0.355-0.37-0.265+1.35+1.525+1.35-0.49+1.01-0.305-0.13+5.962-0.09-0.09-0.045-0.09-0.485-0.09-1.35-1.35-1.01-1.525-0.365-0.42-0.31-0.23-0.265-0.08-0.275-0.155-0.645-0.04-0.505-0.31-0.08+0.62+1.555-0.315-0.55-1.51-0.195+1.49+1.57-0.05-0.155-0.57-0.31-0.26-0.045-0.16-0.23-0.16-0.115+1.41-0.15-0.04-0.15-0.115-0.105-0.155-0.105-0.21+1.78+0.56-1.78-1.12-0.1-0.04-0.36+2.65-0.4-1.16-0.135-0.185-0.28+3.04-0.045-0.02-0.095-0.955-0.013-1.052-1.555+0.51-1.13-0.4-0.105+1.28+1.81+0.335+1.07+0.755-1.81-0.385-0.065-0.035-0.425-0.175-0.05-0.98-0.985-0.17-0.755-0.045-0.17-0.25-0.165-0.1+0.055+4.12+5.204-0.135+1.26+1.81-1.14-0.28+1.32-0.915-1.415-0.95-0.235-0.08-0.085-0.595-0.25-0.135-0.335-0.73+10.907-0.045-0.105-0.095-0.1-0.14-0.37</f>
        <v>16.486</v>
      </c>
      <c r="CO1163" s="48"/>
      <c r="CQ1163" s="47"/>
    </row>
    <row r="1164" spans="2:95" ht="14.25" customHeight="1">
      <c r="B1164" s="15" t="s">
        <v>21</v>
      </c>
      <c r="C1164" s="15" t="s">
        <v>133</v>
      </c>
      <c r="D1164" s="15" t="s">
        <v>3</v>
      </c>
      <c r="E1164" s="17">
        <v>0.005000000000000712</v>
      </c>
      <c r="F1164" s="74"/>
      <c r="G1164" s="69"/>
      <c r="H1164" s="88"/>
      <c r="I1164" s="4"/>
      <c r="L1164" s="55"/>
      <c r="M1164" s="67"/>
      <c r="CO1164" s="48"/>
      <c r="CQ1164" s="47"/>
    </row>
    <row r="1165" spans="2:95" ht="14.25" customHeight="1">
      <c r="B1165" s="15">
        <v>20</v>
      </c>
      <c r="C1165" s="15" t="s">
        <v>135</v>
      </c>
      <c r="D1165" s="15" t="s">
        <v>3</v>
      </c>
      <c r="E1165" s="17">
        <v>15.614</v>
      </c>
      <c r="F1165" s="74"/>
      <c r="G1165" s="69"/>
      <c r="H1165" s="88"/>
      <c r="I1165" s="4"/>
      <c r="L1165" s="55"/>
      <c r="M1165" s="67"/>
      <c r="CO1165" s="48"/>
      <c r="CQ1165" s="47"/>
    </row>
    <row r="1166" spans="2:95" ht="14.25" customHeight="1">
      <c r="B1166" s="15">
        <v>20</v>
      </c>
      <c r="C1166" s="15" t="s">
        <v>818</v>
      </c>
      <c r="D1166" s="15" t="s">
        <v>3</v>
      </c>
      <c r="E1166" s="17">
        <v>5.097</v>
      </c>
      <c r="F1166" s="74"/>
      <c r="G1166" s="69"/>
      <c r="H1166" s="88"/>
      <c r="I1166" s="4"/>
      <c r="L1166" s="55"/>
      <c r="M1166" s="67"/>
      <c r="CO1166" s="48"/>
      <c r="CQ1166" s="47"/>
    </row>
    <row r="1167" spans="2:95" ht="14.25" customHeight="1">
      <c r="B1167" s="15">
        <v>20</v>
      </c>
      <c r="C1167" s="15" t="s">
        <v>139</v>
      </c>
      <c r="D1167" s="15" t="s">
        <v>3</v>
      </c>
      <c r="E1167" s="17">
        <v>5.013000000000001</v>
      </c>
      <c r="F1167" s="74"/>
      <c r="G1167" s="69"/>
      <c r="H1167" s="88"/>
      <c r="I1167" s="4"/>
      <c r="L1167" s="55"/>
      <c r="M1167" s="67"/>
      <c r="CO1167" s="48"/>
      <c r="CQ1167" s="47"/>
    </row>
    <row r="1168" spans="2:95" ht="14.25" customHeight="1">
      <c r="B1168" s="15">
        <v>20</v>
      </c>
      <c r="C1168" s="15" t="s">
        <v>372</v>
      </c>
      <c r="D1168" s="15" t="s">
        <v>3</v>
      </c>
      <c r="E1168" s="17">
        <v>3.504</v>
      </c>
      <c r="F1168" s="74"/>
      <c r="G1168" s="69"/>
      <c r="H1168" s="88"/>
      <c r="I1168" s="4"/>
      <c r="L1168" s="55"/>
      <c r="M1168" s="67"/>
      <c r="CO1168" s="48"/>
      <c r="CQ1168" s="47"/>
    </row>
    <row r="1169" spans="2:95" ht="14.25" customHeight="1">
      <c r="B1169" s="104">
        <v>35</v>
      </c>
      <c r="C1169" s="15" t="s">
        <v>372</v>
      </c>
      <c r="D1169" s="15" t="s">
        <v>3</v>
      </c>
      <c r="E1169" s="17">
        <v>3.61</v>
      </c>
      <c r="F1169" s="74"/>
      <c r="G1169" s="69"/>
      <c r="H1169" s="88"/>
      <c r="I1169" s="4"/>
      <c r="L1169" s="55"/>
      <c r="M1169" s="67"/>
      <c r="CO1169" s="48"/>
      <c r="CQ1169" s="47"/>
    </row>
    <row r="1170" spans="2:95" ht="14.25" customHeight="1">
      <c r="B1170" s="15">
        <v>20</v>
      </c>
      <c r="C1170" s="15" t="s">
        <v>340</v>
      </c>
      <c r="D1170" s="15" t="s">
        <v>3</v>
      </c>
      <c r="E1170" s="17">
        <v>7.285</v>
      </c>
      <c r="F1170" s="74"/>
      <c r="G1170" s="69"/>
      <c r="H1170" s="88"/>
      <c r="I1170" s="4"/>
      <c r="L1170" s="55"/>
      <c r="M1170" s="67"/>
      <c r="CO1170" s="48"/>
      <c r="CQ1170" s="47"/>
    </row>
    <row r="1171" spans="2:95" ht="14.25" customHeight="1">
      <c r="B1171" s="15">
        <v>20</v>
      </c>
      <c r="C1171" s="15" t="s">
        <v>138</v>
      </c>
      <c r="D1171" s="15" t="s">
        <v>3</v>
      </c>
      <c r="E1171" s="17">
        <v>16.201999999999998</v>
      </c>
      <c r="F1171" s="74"/>
      <c r="G1171" s="69"/>
      <c r="H1171" s="88"/>
      <c r="I1171" s="4"/>
      <c r="L1171" s="55"/>
      <c r="M1171" s="67"/>
      <c r="CD1171" s="20">
        <f>3.91-0.03-0.052-0.02-0.342-0.46-0.17-0.149-0.105-0.105+2.1-0.29-0.42-0.37-0.282-0.22-0.152+3.207-0.44-0.3-1.003-0.04+3.027-0.5-0.096-0.535-0.112-0.016+4.542-0.625-0.03-0.006-0.054-0.15-0.2-0.065-0.4-0.105-0.1-0.02-0.13-0.045-0.015-0.07-0.3-0.015+1.04-0.696-0.3-0.25-0.035-0.052-0.15-0.048-0.085-0.54-0.887-0.035-0.196-0.182-0.215+3.139-0.3-0.504-0.116-0.04-0.105-0.11-0.832-0.035-0.08-0.265-0.02-0.1-0.305-0.02-0.015-0.165-0.025-0.01-0.21+0.87-0.115-0.035-0.255+0.91+2.47-0.055-0.06-0.345-0.56-0.035-0.04-0.165-0.28-0.035-0.23-0.065-0.115-0.145-0.035-0.03-0.115-0.03-0.5-0.17+0.305-0.034-0.096-0.09-0.02-0.485-0.03+0.352-1.805-0.565-1.698-0.035-0.11-0.18-0.352-0.305-0.91-0.03-0.115-0.17+3.2-0.285-0.14-0.17-0.025-0.165-0.115-1.04-1.095-0.015+1.89-0.09+0.005-1.13+1.29-0.05-0.025-0.39-0.015-0.32-0.63-0.085-0.065-0.41-0.11+0.025+0.205-0.04-0.06+2.2+0.52-0.105-0.485-0.035-0.28-0.07-0.105-0.105-0.105-0.305-0.035-0.545+0.43-0.035-0.1-0.1-0.035-0.31-0.105+0.035+1.96+0.435+0.91+0.21</f>
        <v>3.9449999999999945</v>
      </c>
      <c r="CO1171" s="48"/>
      <c r="CQ1171" s="47"/>
    </row>
    <row r="1172" spans="2:95" ht="14.25" customHeight="1">
      <c r="B1172" s="15" t="s">
        <v>21</v>
      </c>
      <c r="C1172" s="15" t="s">
        <v>138</v>
      </c>
      <c r="D1172" s="15" t="s">
        <v>3</v>
      </c>
      <c r="E1172" s="17">
        <v>2.767999999999999</v>
      </c>
      <c r="F1172" s="74"/>
      <c r="G1172" s="69"/>
      <c r="H1172" s="88"/>
      <c r="I1172" s="4"/>
      <c r="L1172" s="55"/>
      <c r="M1172" s="67"/>
      <c r="CO1172" s="48"/>
      <c r="CQ1172" s="47"/>
    </row>
    <row r="1173" spans="2:95" ht="14.25" customHeight="1">
      <c r="B1173" s="15">
        <v>20</v>
      </c>
      <c r="C1173" s="15" t="s">
        <v>256</v>
      </c>
      <c r="D1173" s="15" t="s">
        <v>3</v>
      </c>
      <c r="E1173" s="17">
        <v>0.1369999999999995</v>
      </c>
      <c r="F1173" s="74"/>
      <c r="G1173" s="69"/>
      <c r="H1173" s="88"/>
      <c r="I1173" s="4"/>
      <c r="L1173" s="55"/>
      <c r="M1173" s="67"/>
      <c r="CO1173" s="48"/>
      <c r="CQ1173" s="47"/>
    </row>
    <row r="1174" spans="2:95" ht="14.25" customHeight="1">
      <c r="B1174" s="15">
        <v>20</v>
      </c>
      <c r="C1174" s="15" t="s">
        <v>255</v>
      </c>
      <c r="D1174" s="15" t="s">
        <v>3</v>
      </c>
      <c r="E1174" s="17">
        <v>2.2749999999999995</v>
      </c>
      <c r="F1174" s="74"/>
      <c r="G1174" s="69"/>
      <c r="H1174" s="88"/>
      <c r="I1174" s="4"/>
      <c r="L1174" s="55"/>
      <c r="M1174" s="67"/>
      <c r="CO1174" s="48"/>
      <c r="CQ1174" s="47"/>
    </row>
    <row r="1175" spans="2:95" ht="14.25" customHeight="1">
      <c r="B1175" s="15" t="s">
        <v>21</v>
      </c>
      <c r="C1175" s="15" t="s">
        <v>255</v>
      </c>
      <c r="D1175" s="15" t="s">
        <v>3</v>
      </c>
      <c r="E1175" s="17">
        <v>0.9610000000000009</v>
      </c>
      <c r="F1175" s="74"/>
      <c r="G1175" s="69"/>
      <c r="H1175" s="88"/>
      <c r="I1175" s="4"/>
      <c r="L1175" s="55"/>
      <c r="M1175" s="67"/>
      <c r="CO1175" s="48"/>
      <c r="CQ1175" s="47"/>
    </row>
    <row r="1176" spans="2:95" ht="14.25" customHeight="1">
      <c r="B1176" s="96">
        <v>10</v>
      </c>
      <c r="C1176" s="15" t="s">
        <v>86</v>
      </c>
      <c r="D1176" s="15" t="s">
        <v>3</v>
      </c>
      <c r="E1176" s="17">
        <v>0.6950000000000001</v>
      </c>
      <c r="F1176" s="74"/>
      <c r="G1176" s="69"/>
      <c r="H1176" s="88"/>
      <c r="I1176" s="4"/>
      <c r="L1176" s="55"/>
      <c r="M1176" s="67"/>
      <c r="CO1176" s="48"/>
      <c r="CQ1176" s="47"/>
    </row>
    <row r="1177" spans="2:95" ht="14.25" customHeight="1">
      <c r="B1177" s="15">
        <v>20</v>
      </c>
      <c r="C1177" s="15" t="s">
        <v>86</v>
      </c>
      <c r="D1177" s="15" t="s">
        <v>3</v>
      </c>
      <c r="E1177" s="17">
        <v>0</v>
      </c>
      <c r="F1177" s="74"/>
      <c r="G1177" s="69"/>
      <c r="H1177" s="88"/>
      <c r="I1177" s="4"/>
      <c r="L1177" s="55"/>
      <c r="M1177" s="67"/>
      <c r="CO1177" s="48"/>
      <c r="CQ1177" s="47"/>
    </row>
    <row r="1178" spans="2:95" ht="14.25" customHeight="1">
      <c r="B1178" s="15" t="s">
        <v>21</v>
      </c>
      <c r="C1178" s="15" t="s">
        <v>86</v>
      </c>
      <c r="D1178" s="15" t="s">
        <v>3</v>
      </c>
      <c r="E1178" s="17">
        <v>0.3529999999999996</v>
      </c>
      <c r="F1178" s="74"/>
      <c r="G1178" s="69"/>
      <c r="H1178" s="88"/>
      <c r="I1178" s="4"/>
      <c r="L1178" s="55"/>
      <c r="M1178" s="67"/>
      <c r="CO1178" s="48"/>
      <c r="CQ1178" s="47"/>
    </row>
    <row r="1179" spans="2:95" ht="14.25" customHeight="1">
      <c r="B1179" s="15">
        <v>20</v>
      </c>
      <c r="C1179" s="15" t="s">
        <v>142</v>
      </c>
      <c r="D1179" s="15" t="s">
        <v>3</v>
      </c>
      <c r="E1179" s="17">
        <v>-2.581268532253489E-15</v>
      </c>
      <c r="F1179" s="74"/>
      <c r="G1179" s="69"/>
      <c r="H1179" s="88"/>
      <c r="I1179" s="4"/>
      <c r="L1179" s="55"/>
      <c r="M1179" s="67"/>
      <c r="CO1179" s="48"/>
      <c r="CQ1179" s="47"/>
    </row>
    <row r="1180" spans="2:95" ht="14.25" customHeight="1">
      <c r="B1180" s="15" t="s">
        <v>21</v>
      </c>
      <c r="C1180" s="15" t="s">
        <v>142</v>
      </c>
      <c r="D1180" s="15" t="s">
        <v>3</v>
      </c>
      <c r="E1180" s="17">
        <v>1.1909999999999998</v>
      </c>
      <c r="F1180" s="74"/>
      <c r="G1180" s="69"/>
      <c r="H1180" s="88"/>
      <c r="I1180" s="4"/>
      <c r="L1180" s="55"/>
      <c r="M1180" s="67"/>
      <c r="CO1180" s="48"/>
      <c r="CQ1180" s="47"/>
    </row>
    <row r="1181" spans="2:95" ht="14.25" customHeight="1">
      <c r="B1181" s="15">
        <v>20</v>
      </c>
      <c r="C1181" s="15" t="s">
        <v>468</v>
      </c>
      <c r="D1181" s="15" t="s">
        <v>3</v>
      </c>
      <c r="E1181" s="17">
        <v>1.814999999999999</v>
      </c>
      <c r="F1181" s="74"/>
      <c r="G1181" s="69"/>
      <c r="H1181" s="88"/>
      <c r="I1181" s="4"/>
      <c r="L1181" s="55"/>
      <c r="M1181" s="67"/>
      <c r="CO1181" s="48"/>
      <c r="CQ1181" s="47"/>
    </row>
    <row r="1182" spans="2:95" ht="14.25" customHeight="1">
      <c r="B1182" s="15">
        <v>20</v>
      </c>
      <c r="C1182" s="15" t="s">
        <v>175</v>
      </c>
      <c r="D1182" s="15" t="s">
        <v>3</v>
      </c>
      <c r="E1182" s="17">
        <v>22.406999999999996</v>
      </c>
      <c r="F1182" s="74"/>
      <c r="G1182" s="69"/>
      <c r="H1182" s="88"/>
      <c r="I1182" s="4"/>
      <c r="L1182" s="55"/>
      <c r="M1182" s="67"/>
      <c r="CO1182" s="48"/>
      <c r="CQ1182" s="47"/>
    </row>
    <row r="1183" spans="2:95" ht="14.25" customHeight="1">
      <c r="B1183" s="15">
        <v>20</v>
      </c>
      <c r="C1183" s="15" t="s">
        <v>328</v>
      </c>
      <c r="D1183" s="15" t="s">
        <v>3</v>
      </c>
      <c r="E1183" s="17">
        <v>-4.440892098500626E-16</v>
      </c>
      <c r="F1183" s="74"/>
      <c r="G1183" s="69"/>
      <c r="H1183" s="88"/>
      <c r="I1183" s="4"/>
      <c r="L1183" s="55"/>
      <c r="M1183" s="67"/>
      <c r="CO1183" s="48"/>
      <c r="CQ1183" s="47"/>
    </row>
    <row r="1184" spans="2:95" ht="14.25" customHeight="1">
      <c r="B1184" s="15">
        <v>20</v>
      </c>
      <c r="C1184" s="15" t="s">
        <v>176</v>
      </c>
      <c r="D1184" s="15" t="s">
        <v>3</v>
      </c>
      <c r="E1184" s="17">
        <v>10.686</v>
      </c>
      <c r="F1184" s="74"/>
      <c r="G1184" s="69"/>
      <c r="H1184" s="88"/>
      <c r="I1184" s="4"/>
      <c r="L1184" s="55"/>
      <c r="M1184" s="67"/>
      <c r="CO1184" s="48"/>
      <c r="CQ1184" s="47"/>
    </row>
    <row r="1185" spans="2:95" ht="14.25" customHeight="1">
      <c r="B1185" s="15">
        <v>20</v>
      </c>
      <c r="C1185" s="15" t="s">
        <v>650</v>
      </c>
      <c r="D1185" s="15" t="s">
        <v>3</v>
      </c>
      <c r="E1185" s="17">
        <v>-1.0668549377257364E-16</v>
      </c>
      <c r="F1185" s="74"/>
      <c r="G1185" s="69"/>
      <c r="H1185" s="88"/>
      <c r="I1185" s="4"/>
      <c r="L1185" s="55"/>
      <c r="M1185" s="67"/>
      <c r="CO1185" s="48"/>
      <c r="CQ1185" s="47"/>
    </row>
    <row r="1186" spans="2:95" ht="14.25" customHeight="1">
      <c r="B1186" s="15">
        <v>20</v>
      </c>
      <c r="C1186" s="15" t="s">
        <v>229</v>
      </c>
      <c r="D1186" s="15" t="s">
        <v>3</v>
      </c>
      <c r="E1186" s="17">
        <v>26.576000000000008</v>
      </c>
      <c r="F1186" s="74"/>
      <c r="G1186" s="69"/>
      <c r="H1186" s="88"/>
      <c r="I1186" s="4"/>
      <c r="L1186" s="55"/>
      <c r="M1186" s="67"/>
      <c r="CO1186" s="48"/>
      <c r="CQ1186" s="47"/>
    </row>
    <row r="1187" spans="2:95" ht="14.25" customHeight="1">
      <c r="B1187" s="15" t="s">
        <v>21</v>
      </c>
      <c r="C1187" s="15" t="s">
        <v>229</v>
      </c>
      <c r="D1187" s="15" t="s">
        <v>3</v>
      </c>
      <c r="E1187" s="17">
        <v>0.0379999999999992</v>
      </c>
      <c r="F1187" s="74"/>
      <c r="G1187" s="69"/>
      <c r="H1187" s="88"/>
      <c r="I1187" s="4"/>
      <c r="L1187" s="55"/>
      <c r="M1187" s="67"/>
      <c r="CO1187" s="48"/>
      <c r="CQ1187" s="47"/>
    </row>
    <row r="1188" spans="2:95" ht="14.25" customHeight="1">
      <c r="B1188" s="15">
        <v>20</v>
      </c>
      <c r="C1188" s="15" t="s">
        <v>386</v>
      </c>
      <c r="D1188" s="15" t="s">
        <v>3</v>
      </c>
      <c r="E1188" s="17">
        <v>32.06300000000001</v>
      </c>
      <c r="F1188" s="74"/>
      <c r="G1188" s="69"/>
      <c r="H1188" s="88"/>
      <c r="I1188" s="4"/>
      <c r="L1188" s="55"/>
      <c r="M1188" s="67"/>
      <c r="CO1188" s="48"/>
      <c r="CQ1188" s="47"/>
    </row>
    <row r="1189" spans="2:95" ht="14.25" customHeight="1">
      <c r="B1189" s="15">
        <v>20</v>
      </c>
      <c r="C1189" s="15" t="s">
        <v>369</v>
      </c>
      <c r="D1189" s="15" t="s">
        <v>3</v>
      </c>
      <c r="E1189" s="17">
        <v>27.369</v>
      </c>
      <c r="F1189" s="74"/>
      <c r="G1189" s="69"/>
      <c r="H1189" s="88"/>
      <c r="I1189" s="4"/>
      <c r="L1189" s="55"/>
      <c r="M1189" s="67"/>
      <c r="BK1189" s="20">
        <f>2.12-0.04-0.086-0.096-0.04-0.13-0.254-0.044-0.215-0.045-0.55-0.635+0.015+1.23+1.824-0.28-0.105-1.824-0.431-0.07-0.4+0.056+1.95-0.99-0.95+0.74+3.33+1.18-0.04-0.74-3.33+0.03-0.09-0.43-0.095-0.285+0.369-0.04+0.52+0.705-0.105-0.215+1.89-0.705-1-0.095-0.795-0.52-0.245+0.91+1.32+0.58-0.91-1.32-0.58-0.08+0.036+0.395+3.77+2.13+1.6+0.925+1.105+1.5+1.72-0.3+1.46+3.005+3.07+2.92-2.51-0.995-0.78-3.47-1.925-0.34-0.05-0.19+0.82+0.96+0.52-2.92-2.13-0.195-0.11-0.16-0.07-0.275+0.77-0.12-0.04-0.395-0.045-1.6-0.925-1.105-1.5-1.72-0.005-0.545-0.815-0.43-0.52-0.145-0.09-0.605+0.355+5.406+1.46+1.466+1.432+0.58-0.08+3.33-0.2+0.368-0.47+3.53+1.63-0.08-0.085-3.445-1.63-0.58-0.315-0.08-0.115-0.12-0.368-0.682-0.04-0.12-0.04+0.795+1.35+2.745-0.04-0.04-0.085-0.13+6.51-0.54-0.095-0.085-0.89-0.47-0.275-0.86-0.205-0.235-0.04-0.27-0.125-4.39+4.23+0.73+1.53-0.86-0.665-0.08-0.325-0.98-0.41-1.3-0.19-0.62-0.095-0.19-0.05-0.73-0.24-3.835-0.64-0.04-1.49-0.04-0.45+1.53-0.045-0.04</f>
        <v>8.082000000000015</v>
      </c>
      <c r="CO1189" s="48"/>
      <c r="CQ1189" s="47"/>
    </row>
    <row r="1190" spans="2:95" ht="14.25" customHeight="1">
      <c r="B1190" s="15" t="s">
        <v>21</v>
      </c>
      <c r="C1190" s="15" t="s">
        <v>369</v>
      </c>
      <c r="D1190" s="15" t="s">
        <v>3</v>
      </c>
      <c r="E1190" s="17">
        <v>0</v>
      </c>
      <c r="F1190" s="74"/>
      <c r="G1190" s="69"/>
      <c r="H1190" s="88"/>
      <c r="I1190" s="4"/>
      <c r="L1190" s="55"/>
      <c r="M1190" s="67"/>
      <c r="CO1190" s="48"/>
      <c r="CQ1190" s="47"/>
    </row>
    <row r="1191" spans="2:95" ht="14.25" customHeight="1">
      <c r="B1191" s="15">
        <v>20</v>
      </c>
      <c r="C1191" s="15" t="s">
        <v>382</v>
      </c>
      <c r="D1191" s="15" t="s">
        <v>3</v>
      </c>
      <c r="E1191" s="17">
        <v>0.06899999999999945</v>
      </c>
      <c r="F1191" s="74"/>
      <c r="G1191" s="69"/>
      <c r="H1191" s="88"/>
      <c r="I1191" s="4"/>
      <c r="L1191" s="55"/>
      <c r="M1191" s="67"/>
      <c r="CO1191" s="48"/>
      <c r="CQ1191" s="47"/>
    </row>
    <row r="1192" spans="2:95" ht="14.25" customHeight="1">
      <c r="B1192" s="15">
        <v>20</v>
      </c>
      <c r="C1192" s="15" t="s">
        <v>390</v>
      </c>
      <c r="D1192" s="15" t="s">
        <v>3</v>
      </c>
      <c r="E1192" s="17">
        <v>21.85599999999999</v>
      </c>
      <c r="F1192" s="74"/>
      <c r="G1192" s="69"/>
      <c r="H1192" s="88"/>
      <c r="I1192" s="4"/>
      <c r="L1192" s="55"/>
      <c r="M1192" s="67"/>
      <c r="CO1192" s="48"/>
      <c r="CQ1192" s="47"/>
    </row>
    <row r="1193" spans="2:95" ht="14.25" customHeight="1">
      <c r="B1193" s="15" t="s">
        <v>21</v>
      </c>
      <c r="C1193" s="15" t="s">
        <v>390</v>
      </c>
      <c r="D1193" s="15" t="s">
        <v>3</v>
      </c>
      <c r="E1193" s="17">
        <v>3.055</v>
      </c>
      <c r="F1193" s="74"/>
      <c r="G1193" s="69"/>
      <c r="H1193" s="88"/>
      <c r="I1193" s="4"/>
      <c r="L1193" s="55"/>
      <c r="M1193" s="67"/>
      <c r="CO1193" s="48"/>
      <c r="CQ1193" s="47"/>
    </row>
    <row r="1194" spans="2:95" ht="14.25" customHeight="1">
      <c r="B1194" s="15">
        <v>20</v>
      </c>
      <c r="C1194" s="15" t="s">
        <v>167</v>
      </c>
      <c r="D1194" s="15" t="s">
        <v>3</v>
      </c>
      <c r="E1194" s="17">
        <v>19.123999999999995</v>
      </c>
      <c r="F1194" s="74"/>
      <c r="G1194" s="69"/>
      <c r="H1194" s="88"/>
      <c r="I1194" s="4"/>
      <c r="L1194" s="55"/>
      <c r="M1194" s="67"/>
      <c r="AM1194" s="20">
        <f>4.681-0.196-0.658-0.416-0.068-0.575-0.07-0.213-0.042+3.077-3.077-0.216-0.04-0.078-0.423-0.084-0.04-0.135-0.78-0.615+2.138-0.215-0.088-0.007-0.022-0.003-0.68-0.29-0.145-0.506+0.59+0.05+0.99+0.55-0.15-0.84-0.214-0.064+3.824-0.295-0.37-0.04-0.395-0.335-2.49-0.526-0.064-0.055-0.036-0.014-0.26-0.04-0.055+0.025+2.08-0.05+0.05-0.18-0.06-0.12-0.42-0.065+2.59-0.18-0.295-0.12-0.06+2.545-0.11-2.47-0.73+0.03-0.165-0.11-0.11-0.165-0.225-0.115-1.36-0.055+2.03+2.69+3.18-0.29-0.3+2.36+2.37+0.485-1.305-2.69-0.125-1.58-0.43-0.35-0.485-0.64-0.185-0.5-0.315-0.12+3.704-1-0.69-0.05-0.045-0.295-0.065+2.65-0.5-0.25-0.01-0.285-2.65-1.045-0.13-0.07-0.135+2.34-0.06-0.19-0.062-0.093-0.257+1.395-0.49+1.475+2.21+0.94-2.34-0.64-0.045-0.185-0.16-0.145+0.81+3.96-0.06-0.3-0.06+2.64+3.92+3.93-0.385-1.85-0.94-0.81-3.96-1.395-2.215+0.448-0.06-0.14-0.06-0.535-0.42-0.05-0.195-1.375-3.625+1.585-0.1-0.065-0.165-0.77+1.55+1.085-0.16-0.79-0.1-0.295-0.2+0.76+0.65-0.05-0.15-0.2-0.295-0.16-2.29-0.715</f>
        <v>3.154999999999988</v>
      </c>
      <c r="CO1194" s="48"/>
      <c r="CQ1194" s="47"/>
    </row>
    <row r="1195" spans="2:95" ht="14.25" customHeight="1">
      <c r="B1195" s="15" t="s">
        <v>21</v>
      </c>
      <c r="C1195" s="15" t="s">
        <v>167</v>
      </c>
      <c r="D1195" s="15" t="s">
        <v>3</v>
      </c>
      <c r="E1195" s="17">
        <v>-1.1188966420050406E-16</v>
      </c>
      <c r="F1195" s="74"/>
      <c r="G1195" s="69"/>
      <c r="H1195" s="88"/>
      <c r="I1195" s="4"/>
      <c r="L1195" s="55"/>
      <c r="M1195" s="67"/>
      <c r="AM1195" s="19"/>
      <c r="CO1195" s="48"/>
      <c r="CQ1195" s="47"/>
    </row>
    <row r="1196" spans="2:95" ht="14.25" customHeight="1">
      <c r="B1196" s="15">
        <v>20</v>
      </c>
      <c r="C1196" s="15" t="s">
        <v>495</v>
      </c>
      <c r="D1196" s="15" t="s">
        <v>3</v>
      </c>
      <c r="E1196" s="17">
        <v>3.3020000000000005</v>
      </c>
      <c r="F1196" s="74"/>
      <c r="G1196" s="69"/>
      <c r="H1196" s="88"/>
      <c r="I1196" s="4"/>
      <c r="L1196" s="55"/>
      <c r="M1196" s="67"/>
      <c r="CO1196" s="48"/>
      <c r="CQ1196" s="47"/>
    </row>
    <row r="1197" spans="2:95" ht="14.25" customHeight="1">
      <c r="B1197" s="15">
        <v>20</v>
      </c>
      <c r="C1197" s="15" t="s">
        <v>152</v>
      </c>
      <c r="D1197" s="15" t="s">
        <v>3</v>
      </c>
      <c r="E1197" s="17">
        <v>-9.71445146547012E-16</v>
      </c>
      <c r="F1197" s="74"/>
      <c r="G1197" s="69"/>
      <c r="H1197" s="88"/>
      <c r="I1197" s="4"/>
      <c r="L1197" s="55"/>
      <c r="M1197" s="67"/>
      <c r="CO1197" s="48"/>
      <c r="CQ1197" s="47"/>
    </row>
    <row r="1198" spans="2:95" ht="14.25" customHeight="1">
      <c r="B1198" s="15">
        <v>20</v>
      </c>
      <c r="C1198" s="15" t="s">
        <v>514</v>
      </c>
      <c r="D1198" s="15" t="s">
        <v>3</v>
      </c>
      <c r="E1198" s="17">
        <v>-2.42861286636753E-16</v>
      </c>
      <c r="F1198" s="74"/>
      <c r="G1198" s="69"/>
      <c r="H1198" s="88"/>
      <c r="I1198" s="4"/>
      <c r="L1198" s="55"/>
      <c r="M1198" s="67"/>
      <c r="CO1198" s="48"/>
      <c r="CQ1198" s="47"/>
    </row>
    <row r="1199" spans="2:95" ht="14.25" customHeight="1">
      <c r="B1199" s="15">
        <v>20</v>
      </c>
      <c r="C1199" s="15" t="s">
        <v>401</v>
      </c>
      <c r="D1199" s="15" t="s">
        <v>3</v>
      </c>
      <c r="E1199" s="17">
        <v>33.324</v>
      </c>
      <c r="F1199" s="74"/>
      <c r="G1199" s="69"/>
      <c r="H1199" s="88"/>
      <c r="I1199" s="4"/>
      <c r="L1199" s="55"/>
      <c r="M1199" s="67"/>
      <c r="CO1199" s="48"/>
      <c r="CQ1199" s="47"/>
    </row>
    <row r="1200" spans="2:95" ht="14.25" customHeight="1">
      <c r="B1200" s="15">
        <v>20</v>
      </c>
      <c r="C1200" s="15" t="s">
        <v>651</v>
      </c>
      <c r="D1200" s="15" t="s">
        <v>3</v>
      </c>
      <c r="E1200" s="17">
        <v>-9.999999999968368E-05</v>
      </c>
      <c r="F1200" s="74"/>
      <c r="G1200" s="69"/>
      <c r="H1200" s="88"/>
      <c r="I1200" s="4"/>
      <c r="L1200" s="55"/>
      <c r="M1200" s="67"/>
      <c r="CO1200" s="48"/>
      <c r="CQ1200" s="47"/>
    </row>
    <row r="1201" spans="2:95" ht="14.25" customHeight="1">
      <c r="B1201" s="15">
        <v>20</v>
      </c>
      <c r="C1201" s="15" t="s">
        <v>257</v>
      </c>
      <c r="D1201" s="15" t="s">
        <v>3</v>
      </c>
      <c r="E1201" s="17">
        <v>0.009999999999999731</v>
      </c>
      <c r="F1201" s="74"/>
      <c r="G1201" s="69"/>
      <c r="H1201" s="88"/>
      <c r="I1201" s="4"/>
      <c r="L1201" s="55"/>
      <c r="M1201" s="67"/>
      <c r="CO1201" s="48"/>
      <c r="CQ1201" s="47"/>
    </row>
    <row r="1202" spans="2:95" ht="14.25" customHeight="1">
      <c r="B1202" s="15">
        <v>20</v>
      </c>
      <c r="C1202" s="15" t="s">
        <v>528</v>
      </c>
      <c r="D1202" s="15" t="s">
        <v>3</v>
      </c>
      <c r="E1202" s="17">
        <v>0.01700000000000007</v>
      </c>
      <c r="F1202" s="74"/>
      <c r="G1202" s="69"/>
      <c r="H1202" s="88"/>
      <c r="I1202" s="4"/>
      <c r="L1202" s="55"/>
      <c r="M1202" s="67"/>
      <c r="CO1202" s="48"/>
      <c r="CQ1202" s="47"/>
    </row>
    <row r="1203" spans="2:95" ht="14.25" customHeight="1">
      <c r="B1203" s="15">
        <v>20</v>
      </c>
      <c r="C1203" s="15" t="s">
        <v>249</v>
      </c>
      <c r="D1203" s="15" t="s">
        <v>3</v>
      </c>
      <c r="E1203" s="17">
        <v>0</v>
      </c>
      <c r="F1203" s="74"/>
      <c r="G1203" s="69"/>
      <c r="H1203" s="88"/>
      <c r="I1203" s="4"/>
      <c r="L1203" s="55"/>
      <c r="M1203" s="67"/>
      <c r="CO1203" s="48"/>
      <c r="CQ1203" s="47"/>
    </row>
    <row r="1204" spans="2:95" ht="14.25" customHeight="1">
      <c r="B1204" s="15" t="s">
        <v>21</v>
      </c>
      <c r="C1204" s="15" t="s">
        <v>249</v>
      </c>
      <c r="D1204" s="15" t="s">
        <v>3</v>
      </c>
      <c r="E1204" s="17">
        <v>0.029000000000000137</v>
      </c>
      <c r="F1204" s="74"/>
      <c r="G1204" s="69"/>
      <c r="H1204" s="88"/>
      <c r="I1204" s="4"/>
      <c r="L1204" s="55"/>
      <c r="M1204" s="67"/>
      <c r="CO1204" s="48"/>
      <c r="CQ1204" s="47"/>
    </row>
    <row r="1205" spans="2:95" ht="14.25" customHeight="1">
      <c r="B1205" s="15">
        <v>20</v>
      </c>
      <c r="C1205" s="15" t="s">
        <v>248</v>
      </c>
      <c r="D1205" s="15" t="s">
        <v>3</v>
      </c>
      <c r="E1205" s="17">
        <v>32.209999999999994</v>
      </c>
      <c r="F1205" s="74"/>
      <c r="G1205" s="69"/>
      <c r="H1205" s="88"/>
      <c r="I1205" s="4"/>
      <c r="L1205" s="55"/>
      <c r="M1205" s="67"/>
      <c r="CO1205" s="48"/>
      <c r="CQ1205" s="47"/>
    </row>
    <row r="1206" spans="2:95" ht="14.25" customHeight="1">
      <c r="B1206" s="15" t="s">
        <v>21</v>
      </c>
      <c r="C1206" s="15" t="s">
        <v>248</v>
      </c>
      <c r="D1206" s="15" t="s">
        <v>3</v>
      </c>
      <c r="E1206" s="17">
        <v>9.71445146547012E-17</v>
      </c>
      <c r="F1206" s="74"/>
      <c r="G1206" s="69"/>
      <c r="H1206" s="88"/>
      <c r="I1206" s="4"/>
      <c r="L1206" s="55"/>
      <c r="M1206" s="67"/>
      <c r="CO1206" s="48"/>
      <c r="CQ1206" s="47"/>
    </row>
    <row r="1207" spans="2:95" ht="14.25" customHeight="1">
      <c r="B1207" s="15">
        <v>20</v>
      </c>
      <c r="C1207" s="15" t="s">
        <v>258</v>
      </c>
      <c r="D1207" s="15" t="s">
        <v>3</v>
      </c>
      <c r="E1207" s="17">
        <v>10.623999999999997</v>
      </c>
      <c r="F1207" s="74"/>
      <c r="G1207" s="69"/>
      <c r="H1207" s="88"/>
      <c r="I1207" s="4"/>
      <c r="L1207" s="55"/>
      <c r="M1207" s="67"/>
      <c r="CO1207" s="48"/>
      <c r="CQ1207" s="47"/>
    </row>
    <row r="1208" spans="2:95" ht="14.25" customHeight="1">
      <c r="B1208" s="15" t="s">
        <v>21</v>
      </c>
      <c r="C1208" s="15" t="s">
        <v>258</v>
      </c>
      <c r="D1208" s="15" t="s">
        <v>3</v>
      </c>
      <c r="E1208" s="17">
        <v>1.14</v>
      </c>
      <c r="F1208" s="74"/>
      <c r="G1208" s="26"/>
      <c r="H1208" s="88"/>
      <c r="I1208" s="4"/>
      <c r="L1208" s="55"/>
      <c r="M1208" s="67"/>
      <c r="CO1208" s="48"/>
      <c r="CQ1208" s="47"/>
    </row>
    <row r="1209" spans="2:95" ht="14.25" customHeight="1">
      <c r="B1209" s="15">
        <v>20</v>
      </c>
      <c r="C1209" s="15" t="s">
        <v>355</v>
      </c>
      <c r="D1209" s="15" t="s">
        <v>3</v>
      </c>
      <c r="E1209" s="17">
        <v>10.164000000000001</v>
      </c>
      <c r="F1209" s="74"/>
      <c r="G1209" s="69"/>
      <c r="H1209" s="88"/>
      <c r="I1209" s="4"/>
      <c r="L1209" s="55"/>
      <c r="M1209" s="67"/>
      <c r="CO1209" s="48"/>
      <c r="CQ1209" s="47"/>
    </row>
    <row r="1210" spans="2:95" ht="14.25" customHeight="1">
      <c r="B1210" s="15">
        <v>20</v>
      </c>
      <c r="C1210" s="15" t="s">
        <v>268</v>
      </c>
      <c r="D1210" s="15" t="s">
        <v>3</v>
      </c>
      <c r="E1210" s="17">
        <v>13.640999999999998</v>
      </c>
      <c r="F1210" s="74"/>
      <c r="G1210" s="69"/>
      <c r="H1210" s="88"/>
      <c r="I1210" s="4"/>
      <c r="L1210" s="55"/>
      <c r="M1210" s="67"/>
      <c r="CO1210" s="48"/>
      <c r="CQ1210" s="47"/>
    </row>
    <row r="1211" spans="2:95" ht="14.25" customHeight="1">
      <c r="B1211" s="15">
        <v>20</v>
      </c>
      <c r="C1211" s="15" t="s">
        <v>336</v>
      </c>
      <c r="D1211" s="15" t="s">
        <v>3</v>
      </c>
      <c r="E1211" s="17">
        <v>32.55999999999999</v>
      </c>
      <c r="F1211" s="74"/>
      <c r="G1211" s="69"/>
      <c r="H1211" s="88"/>
      <c r="I1211" s="4"/>
      <c r="L1211" s="55"/>
      <c r="M1211" s="67"/>
      <c r="AT1211" s="20">
        <f>1.59+1.63-0.095-0.26+2.16-1.3-1.03-0.945-0.26-0.5-0.2-0.138+0.63+5.964-0.036-0.368-0.02-0.02-1.22+2.2-0.052-0.1-0.2-0.036-0.002-0.048-0.102-0.1-0.07-0.225-0.03-0.095-1.355-0.24-0.015-0.055-0.765-0.015-0.145-0.225-0.085-0.046-0.505-0.035-0.08-0.17-0.24-0.265-0.34-0.006-0.013-0.24-2.043-0.356-0.179-0.065-0.08-0.131+1.21-0.756-0.31-0.144-0.171-0.034+0.47+2.51-2.51-0.12+3.08+1.635-0.007-0.008+2.99+1.34+1.88-1.88-1.635-2.99-0.5-1.21-0.22-0.216+3.15-0.465-0.342-0.153+0.97-0.44-0.095-0.5-0.575-0.135-0.105+3.86+3.535+1-0.98-0.14-0.44-0.605-0.035-0.035-3.535-1.445+1.26+3.12+1.7-0.1-0.6-1.01+1.915+1.75-0.49-0.095-0.185-0.3-0.615-0.135-0.43-3.015-1.095-0.07-0.229-0.565-0.152-0.154-1.26-0.105-0.451-0.994+2.975+2.27-0.795+3.42+1.41+2.9+0.42-0.17-1.21-2.27-0.74-0.64-2.175-0.12-0.49-1.245-1.41-0.35-0.055+1.7+2.89+0.76-0.015-0.015-0.83-0.055-0.03-0.825-0.26-0.76-0.165-0.45-2.085-0.415-0.15-0.17-0.23-0.745+2.78-0.65+1.04+5.025+0.91+0.88+0.83+0.52-0.06-0.055+2.41+1.73</f>
        <v>16.852</v>
      </c>
      <c r="CO1211" s="48"/>
      <c r="CQ1211" s="47"/>
    </row>
    <row r="1212" spans="2:95" ht="14.25" customHeight="1">
      <c r="B1212" s="15">
        <v>20</v>
      </c>
      <c r="C1212" s="15" t="s">
        <v>158</v>
      </c>
      <c r="D1212" s="15" t="s">
        <v>3</v>
      </c>
      <c r="E1212" s="17">
        <v>8.142999999999999</v>
      </c>
      <c r="F1212" s="74"/>
      <c r="G1212" s="69"/>
      <c r="H1212" s="88"/>
      <c r="I1212" s="4"/>
      <c r="L1212" s="55"/>
      <c r="M1212" s="67"/>
      <c r="CO1212" s="48"/>
      <c r="CQ1212" s="47"/>
    </row>
    <row r="1213" spans="2:95" ht="14.25" customHeight="1">
      <c r="B1213" s="15">
        <v>20</v>
      </c>
      <c r="C1213" s="15" t="s">
        <v>216</v>
      </c>
      <c r="D1213" s="15" t="s">
        <v>3</v>
      </c>
      <c r="E1213" s="17">
        <v>6.180000000000001</v>
      </c>
      <c r="F1213" s="74"/>
      <c r="G1213" s="69"/>
      <c r="H1213" s="88"/>
      <c r="I1213" s="4"/>
      <c r="L1213" s="55"/>
      <c r="M1213" s="67"/>
      <c r="CO1213" s="48"/>
      <c r="CQ1213" s="47"/>
    </row>
    <row r="1214" spans="2:95" ht="14.25" customHeight="1">
      <c r="B1214" s="15">
        <v>20</v>
      </c>
      <c r="C1214" s="15" t="s">
        <v>215</v>
      </c>
      <c r="D1214" s="15" t="s">
        <v>3</v>
      </c>
      <c r="E1214" s="17">
        <v>-3.0531133177191805E-16</v>
      </c>
      <c r="F1214" s="74"/>
      <c r="G1214" s="69"/>
      <c r="H1214" s="88"/>
      <c r="I1214" s="4"/>
      <c r="L1214" s="55"/>
      <c r="M1214" s="67"/>
      <c r="CO1214" s="48"/>
      <c r="CQ1214" s="47"/>
    </row>
    <row r="1215" spans="2:95" ht="14.25" customHeight="1">
      <c r="B1215" s="15" t="s">
        <v>21</v>
      </c>
      <c r="C1215" s="15" t="s">
        <v>215</v>
      </c>
      <c r="D1215" s="15" t="s">
        <v>3</v>
      </c>
      <c r="E1215" s="17">
        <v>4.619999999999999</v>
      </c>
      <c r="F1215" s="74"/>
      <c r="G1215" s="69"/>
      <c r="H1215" s="88"/>
      <c r="I1215" s="4"/>
      <c r="L1215" s="55"/>
      <c r="M1215" s="67"/>
      <c r="CO1215" s="48"/>
      <c r="CQ1215" s="47"/>
    </row>
    <row r="1216" spans="2:95" ht="14.25" customHeight="1">
      <c r="B1216" s="15">
        <v>20</v>
      </c>
      <c r="C1216" s="15" t="s">
        <v>338</v>
      </c>
      <c r="D1216" s="15" t="s">
        <v>3</v>
      </c>
      <c r="E1216" s="17">
        <v>0.30300000000000005</v>
      </c>
      <c r="F1216" s="74"/>
      <c r="G1216" s="69"/>
      <c r="H1216" s="88"/>
      <c r="I1216" s="4"/>
      <c r="L1216" s="55"/>
      <c r="M1216" s="67"/>
      <c r="CO1216" s="48"/>
      <c r="CQ1216" s="47"/>
    </row>
    <row r="1217" spans="2:95" ht="14.25" customHeight="1">
      <c r="B1217" s="15">
        <v>20</v>
      </c>
      <c r="C1217" s="15" t="s">
        <v>417</v>
      </c>
      <c r="D1217" s="15" t="s">
        <v>3</v>
      </c>
      <c r="E1217" s="17">
        <v>6.917000000000002</v>
      </c>
      <c r="F1217" s="74"/>
      <c r="G1217" s="69"/>
      <c r="H1217" s="88"/>
      <c r="I1217" s="4"/>
      <c r="L1217" s="55"/>
      <c r="M1217" s="67"/>
      <c r="CO1217" s="48"/>
      <c r="CQ1217" s="47"/>
    </row>
    <row r="1218" spans="2:95" ht="14.25" customHeight="1">
      <c r="B1218" s="15">
        <v>20</v>
      </c>
      <c r="C1218" s="15" t="s">
        <v>466</v>
      </c>
      <c r="D1218" s="15" t="s">
        <v>3</v>
      </c>
      <c r="E1218" s="17">
        <v>3.732</v>
      </c>
      <c r="F1218" s="74"/>
      <c r="G1218" s="69"/>
      <c r="H1218" s="88"/>
      <c r="I1218" s="4"/>
      <c r="L1218" s="55"/>
      <c r="M1218" s="67"/>
      <c r="CO1218" s="48"/>
      <c r="CQ1218" s="47"/>
    </row>
    <row r="1219" spans="2:95" ht="14.25" customHeight="1">
      <c r="B1219" s="15">
        <v>20</v>
      </c>
      <c r="C1219" s="15" t="s">
        <v>504</v>
      </c>
      <c r="D1219" s="15" t="s">
        <v>3</v>
      </c>
      <c r="E1219" s="17">
        <v>0</v>
      </c>
      <c r="F1219" s="74"/>
      <c r="G1219" s="69"/>
      <c r="H1219" s="88"/>
      <c r="I1219" s="4"/>
      <c r="L1219" s="55"/>
      <c r="M1219" s="67"/>
      <c r="CO1219" s="48"/>
      <c r="CQ1219" s="47"/>
    </row>
    <row r="1220" spans="2:95" ht="14.25" customHeight="1">
      <c r="B1220" s="15">
        <v>20</v>
      </c>
      <c r="C1220" s="15" t="s">
        <v>341</v>
      </c>
      <c r="D1220" s="15" t="s">
        <v>3</v>
      </c>
      <c r="E1220" s="17">
        <v>3.0239999999999996</v>
      </c>
      <c r="F1220" s="74"/>
      <c r="G1220" s="69"/>
      <c r="H1220" s="88"/>
      <c r="I1220" s="4"/>
      <c r="L1220" s="55"/>
      <c r="M1220" s="67"/>
      <c r="CO1220" s="48"/>
      <c r="CQ1220" s="47"/>
    </row>
    <row r="1221" spans="2:95" ht="14.25" customHeight="1">
      <c r="B1221" s="15">
        <v>20</v>
      </c>
      <c r="C1221" s="15" t="s">
        <v>478</v>
      </c>
      <c r="D1221" s="15" t="s">
        <v>3</v>
      </c>
      <c r="E1221" s="17">
        <v>3.471000000000001</v>
      </c>
      <c r="F1221" s="74"/>
      <c r="G1221" s="69"/>
      <c r="H1221" s="88"/>
      <c r="I1221" s="4"/>
      <c r="L1221" s="55"/>
      <c r="M1221" s="67"/>
      <c r="CO1221" s="48"/>
      <c r="CQ1221" s="47"/>
    </row>
    <row r="1222" spans="2:95" ht="14.25" customHeight="1">
      <c r="B1222" s="15">
        <v>20</v>
      </c>
      <c r="C1222" s="15" t="s">
        <v>461</v>
      </c>
      <c r="D1222" s="15" t="s">
        <v>3</v>
      </c>
      <c r="E1222" s="17">
        <v>2.464</v>
      </c>
      <c r="F1222" s="74"/>
      <c r="G1222" s="69"/>
      <c r="H1222" s="88"/>
      <c r="I1222" s="4"/>
      <c r="L1222" s="55"/>
      <c r="M1222" s="67"/>
      <c r="CO1222" s="48"/>
      <c r="CQ1222" s="47"/>
    </row>
    <row r="1223" spans="2:95" ht="14.25" customHeight="1">
      <c r="B1223" s="15">
        <v>20</v>
      </c>
      <c r="C1223" s="15" t="s">
        <v>345</v>
      </c>
      <c r="D1223" s="15" t="s">
        <v>3</v>
      </c>
      <c r="E1223" s="17">
        <v>2.5900000000000003</v>
      </c>
      <c r="F1223" s="74"/>
      <c r="G1223" s="69"/>
      <c r="H1223" s="88"/>
      <c r="I1223" s="4"/>
      <c r="L1223" s="55"/>
      <c r="M1223" s="67"/>
      <c r="CO1223" s="48"/>
      <c r="CQ1223" s="47"/>
    </row>
    <row r="1224" spans="2:95" ht="14.25" customHeight="1">
      <c r="B1224" s="15">
        <v>20</v>
      </c>
      <c r="C1224" s="15" t="s">
        <v>342</v>
      </c>
      <c r="D1224" s="15" t="s">
        <v>3</v>
      </c>
      <c r="E1224" s="17">
        <v>-5.551115123125783E-16</v>
      </c>
      <c r="F1224" s="74"/>
      <c r="G1224" s="69"/>
      <c r="H1224" s="88"/>
      <c r="I1224" s="4"/>
      <c r="L1224" s="55"/>
      <c r="M1224" s="67"/>
      <c r="CO1224" s="48"/>
      <c r="CQ1224" s="47"/>
    </row>
    <row r="1225" spans="2:95" ht="14.25" customHeight="1">
      <c r="B1225" s="15">
        <v>20</v>
      </c>
      <c r="C1225" s="15" t="s">
        <v>344</v>
      </c>
      <c r="D1225" s="15" t="s">
        <v>3</v>
      </c>
      <c r="E1225" s="17">
        <v>0.026999999999999916</v>
      </c>
      <c r="F1225" s="74"/>
      <c r="G1225" s="69"/>
      <c r="H1225" s="88"/>
      <c r="I1225" s="4"/>
      <c r="L1225" s="55"/>
      <c r="M1225" s="67"/>
      <c r="CO1225" s="48"/>
      <c r="CQ1225" s="47"/>
    </row>
    <row r="1226" spans="2:95" ht="14.25" customHeight="1">
      <c r="B1226" s="15" t="s">
        <v>21</v>
      </c>
      <c r="C1226" s="15" t="s">
        <v>344</v>
      </c>
      <c r="D1226" s="15" t="s">
        <v>3</v>
      </c>
      <c r="E1226" s="17">
        <v>0</v>
      </c>
      <c r="F1226" s="74"/>
      <c r="G1226" s="69"/>
      <c r="H1226" s="88"/>
      <c r="I1226" s="4"/>
      <c r="L1226" s="55"/>
      <c r="M1226" s="67"/>
      <c r="CO1226" s="48"/>
      <c r="CQ1226" s="47"/>
    </row>
    <row r="1227" spans="2:95" ht="14.25" customHeight="1">
      <c r="B1227" s="15">
        <v>20</v>
      </c>
      <c r="C1227" s="15" t="s">
        <v>479</v>
      </c>
      <c r="D1227" s="15" t="s">
        <v>3</v>
      </c>
      <c r="E1227" s="17">
        <v>0.4490000000000004</v>
      </c>
      <c r="F1227" s="74"/>
      <c r="G1227" s="69"/>
      <c r="H1227" s="88"/>
      <c r="I1227" s="4"/>
      <c r="L1227" s="55"/>
      <c r="M1227" s="67"/>
      <c r="CO1227" s="48"/>
      <c r="CQ1227" s="47"/>
    </row>
    <row r="1228" spans="2:95" ht="14.25" customHeight="1">
      <c r="B1228" s="15">
        <v>20</v>
      </c>
      <c r="C1228" s="15" t="s">
        <v>411</v>
      </c>
      <c r="D1228" s="15" t="s">
        <v>3</v>
      </c>
      <c r="E1228" s="17">
        <v>3.446</v>
      </c>
      <c r="F1228" s="74"/>
      <c r="G1228" s="69"/>
      <c r="H1228" s="88"/>
      <c r="I1228" s="4"/>
      <c r="L1228" s="55"/>
      <c r="M1228" s="67"/>
      <c r="CO1228" s="48"/>
      <c r="CQ1228" s="47"/>
    </row>
    <row r="1229" spans="2:95" ht="14.25" customHeight="1">
      <c r="B1229" s="15">
        <v>20</v>
      </c>
      <c r="C1229" s="15" t="s">
        <v>790</v>
      </c>
      <c r="D1229" s="15" t="s">
        <v>3</v>
      </c>
      <c r="E1229" s="17">
        <v>0.855</v>
      </c>
      <c r="F1229" s="74"/>
      <c r="G1229" s="69"/>
      <c r="H1229" s="88"/>
      <c r="I1229" s="4"/>
      <c r="L1229" s="55"/>
      <c r="M1229" s="67"/>
      <c r="CO1229" s="48"/>
      <c r="CQ1229" s="47"/>
    </row>
    <row r="1230" spans="2:95" ht="14.25" customHeight="1">
      <c r="B1230" s="15">
        <v>20</v>
      </c>
      <c r="C1230" s="15" t="s">
        <v>550</v>
      </c>
      <c r="D1230" s="15" t="s">
        <v>3</v>
      </c>
      <c r="E1230" s="17">
        <v>0</v>
      </c>
      <c r="F1230" s="74"/>
      <c r="G1230" s="69"/>
      <c r="H1230" s="88"/>
      <c r="I1230" s="4"/>
      <c r="L1230" s="55"/>
      <c r="M1230" s="67"/>
      <c r="CO1230" s="48"/>
      <c r="CQ1230" s="47"/>
    </row>
    <row r="1231" spans="2:95" ht="14.25" customHeight="1">
      <c r="B1231" s="15">
        <v>20</v>
      </c>
      <c r="C1231" s="15" t="s">
        <v>118</v>
      </c>
      <c r="D1231" s="15" t="s">
        <v>3</v>
      </c>
      <c r="E1231" s="17">
        <v>13.808999999999994</v>
      </c>
      <c r="F1231" s="74"/>
      <c r="G1231" s="69"/>
      <c r="H1231" s="88"/>
      <c r="I1231" s="4"/>
      <c r="L1231" s="55"/>
      <c r="M1231" s="67"/>
      <c r="CO1231" s="48"/>
      <c r="CQ1231" s="47"/>
    </row>
    <row r="1232" spans="2:95" ht="14.25" customHeight="1">
      <c r="B1232" s="15" t="s">
        <v>21</v>
      </c>
      <c r="C1232" s="15" t="s">
        <v>118</v>
      </c>
      <c r="D1232" s="15" t="s">
        <v>3</v>
      </c>
      <c r="E1232" s="17">
        <v>4.255000000000002</v>
      </c>
      <c r="F1232" s="74"/>
      <c r="G1232" s="69"/>
      <c r="H1232" s="88"/>
      <c r="I1232" s="4"/>
      <c r="L1232" s="55"/>
      <c r="M1232" s="67"/>
      <c r="CO1232" s="48"/>
      <c r="CQ1232" s="47"/>
    </row>
    <row r="1233" spans="2:95" ht="14.25" customHeight="1">
      <c r="B1233" s="15" t="s">
        <v>21</v>
      </c>
      <c r="C1233" s="15" t="s">
        <v>281</v>
      </c>
      <c r="D1233" s="15" t="s">
        <v>3</v>
      </c>
      <c r="E1233" s="17">
        <v>0.030999999999999972</v>
      </c>
      <c r="F1233" s="74"/>
      <c r="G1233" s="69"/>
      <c r="H1233" s="88"/>
      <c r="I1233" s="4"/>
      <c r="L1233" s="55"/>
      <c r="M1233" s="67"/>
      <c r="CO1233" s="48"/>
      <c r="CQ1233" s="47"/>
    </row>
    <row r="1234" spans="2:95" ht="14.25" customHeight="1">
      <c r="B1234" s="15">
        <v>20</v>
      </c>
      <c r="C1234" s="15" t="s">
        <v>185</v>
      </c>
      <c r="D1234" s="15" t="s">
        <v>3</v>
      </c>
      <c r="E1234" s="17">
        <v>0.5170000000000001</v>
      </c>
      <c r="F1234" s="74"/>
      <c r="G1234" s="69"/>
      <c r="H1234" s="88"/>
      <c r="I1234" s="4"/>
      <c r="L1234" s="55"/>
      <c r="M1234" s="67"/>
      <c r="CO1234" s="48"/>
      <c r="CQ1234" s="47"/>
    </row>
    <row r="1235" spans="2:95" ht="14.25" customHeight="1">
      <c r="B1235" s="15">
        <v>20</v>
      </c>
      <c r="C1235" s="15" t="s">
        <v>6</v>
      </c>
      <c r="D1235" s="15" t="s">
        <v>3</v>
      </c>
      <c r="E1235" s="17">
        <v>0.21500000000000014</v>
      </c>
      <c r="F1235" s="74"/>
      <c r="G1235" s="69"/>
      <c r="H1235" s="88"/>
      <c r="I1235" s="4"/>
      <c r="L1235" s="55"/>
      <c r="M1235" s="67"/>
      <c r="CO1235" s="48"/>
      <c r="CQ1235" s="47"/>
    </row>
    <row r="1236" spans="2:95" ht="14.25" customHeight="1">
      <c r="B1236" s="15" t="s">
        <v>21</v>
      </c>
      <c r="C1236" s="15" t="s">
        <v>6</v>
      </c>
      <c r="D1236" s="15" t="s">
        <v>3</v>
      </c>
      <c r="E1236" s="17">
        <v>10.426</v>
      </c>
      <c r="F1236" s="74"/>
      <c r="G1236" s="69"/>
      <c r="H1236" s="88"/>
      <c r="I1236" s="4"/>
      <c r="L1236" s="55"/>
      <c r="M1236" s="67"/>
      <c r="CO1236" s="48"/>
      <c r="CQ1236" s="47"/>
    </row>
    <row r="1237" spans="2:95" ht="14.25" customHeight="1">
      <c r="B1237" s="15">
        <v>20</v>
      </c>
      <c r="C1237" s="15" t="s">
        <v>771</v>
      </c>
      <c r="D1237" s="15" t="s">
        <v>3</v>
      </c>
      <c r="E1237" s="17">
        <v>0.112</v>
      </c>
      <c r="F1237" s="74"/>
      <c r="G1237" s="69"/>
      <c r="H1237" s="88"/>
      <c r="I1237" s="4"/>
      <c r="L1237" s="55"/>
      <c r="M1237" s="67"/>
      <c r="CO1237" s="48"/>
      <c r="CQ1237" s="47"/>
    </row>
    <row r="1238" spans="2:95" ht="14.25" customHeight="1">
      <c r="B1238" s="15">
        <v>20</v>
      </c>
      <c r="C1238" s="15" t="s">
        <v>66</v>
      </c>
      <c r="D1238" s="15" t="s">
        <v>3</v>
      </c>
      <c r="E1238" s="17">
        <v>0</v>
      </c>
      <c r="F1238" s="74"/>
      <c r="G1238" s="69"/>
      <c r="H1238" s="88"/>
      <c r="I1238" s="4"/>
      <c r="L1238" s="55"/>
      <c r="M1238" s="67"/>
      <c r="CO1238" s="48"/>
      <c r="CQ1238" s="47"/>
    </row>
    <row r="1239" spans="2:95" ht="14.25" customHeight="1">
      <c r="B1239" s="15" t="s">
        <v>21</v>
      </c>
      <c r="C1239" s="15" t="s">
        <v>66</v>
      </c>
      <c r="D1239" s="15" t="s">
        <v>3</v>
      </c>
      <c r="E1239" s="17">
        <v>0</v>
      </c>
      <c r="F1239" s="74"/>
      <c r="G1239" s="69"/>
      <c r="H1239" s="88"/>
      <c r="I1239" s="4"/>
      <c r="L1239" s="55"/>
      <c r="M1239" s="67"/>
      <c r="CO1239" s="48"/>
      <c r="CQ1239" s="47"/>
    </row>
    <row r="1240" spans="2:95" ht="14.25" customHeight="1">
      <c r="B1240" s="96">
        <v>10</v>
      </c>
      <c r="C1240" s="15" t="s">
        <v>141</v>
      </c>
      <c r="D1240" s="15" t="s">
        <v>3</v>
      </c>
      <c r="E1240" s="17">
        <v>0.2099999999999999</v>
      </c>
      <c r="F1240" s="74"/>
      <c r="G1240" s="69"/>
      <c r="H1240" s="88"/>
      <c r="I1240" s="4"/>
      <c r="L1240" s="55"/>
      <c r="M1240" s="67"/>
      <c r="CO1240" s="48"/>
      <c r="CQ1240" s="47"/>
    </row>
    <row r="1241" spans="2:95" ht="14.25" customHeight="1">
      <c r="B1241" s="15">
        <v>20</v>
      </c>
      <c r="C1241" s="15" t="s">
        <v>141</v>
      </c>
      <c r="D1241" s="15" t="s">
        <v>3</v>
      </c>
      <c r="E1241" s="17">
        <v>8.035999999999998</v>
      </c>
      <c r="F1241" s="74"/>
      <c r="G1241" s="69"/>
      <c r="H1241" s="88"/>
      <c r="I1241" s="4"/>
      <c r="L1241" s="55"/>
      <c r="M1241" s="67"/>
      <c r="CO1241" s="48"/>
      <c r="CQ1241" s="47"/>
    </row>
    <row r="1242" spans="2:95" ht="14.25" customHeight="1">
      <c r="B1242" s="15">
        <v>20</v>
      </c>
      <c r="C1242" s="15" t="s">
        <v>157</v>
      </c>
      <c r="D1242" s="15" t="s">
        <v>3</v>
      </c>
      <c r="E1242" s="17">
        <v>-2.7755575615628914E-17</v>
      </c>
      <c r="F1242" s="74"/>
      <c r="G1242" s="69"/>
      <c r="H1242" s="88"/>
      <c r="I1242" s="4"/>
      <c r="L1242" s="55"/>
      <c r="M1242" s="67"/>
      <c r="CO1242" s="48"/>
      <c r="CQ1242" s="47"/>
    </row>
    <row r="1243" spans="2:95" ht="14.25" customHeight="1">
      <c r="B1243" s="15">
        <v>20</v>
      </c>
      <c r="C1243" s="15" t="s">
        <v>470</v>
      </c>
      <c r="D1243" s="15" t="s">
        <v>3</v>
      </c>
      <c r="E1243" s="17">
        <v>-3.2699537522162814E-16</v>
      </c>
      <c r="F1243" s="74"/>
      <c r="G1243" s="69"/>
      <c r="H1243" s="88"/>
      <c r="I1243" s="4"/>
      <c r="L1243" s="55"/>
      <c r="M1243" s="67"/>
      <c r="CO1243" s="48"/>
      <c r="CQ1243" s="47"/>
    </row>
    <row r="1244" spans="2:95" ht="14.25" customHeight="1">
      <c r="B1244" s="15">
        <v>20</v>
      </c>
      <c r="C1244" s="15" t="s">
        <v>566</v>
      </c>
      <c r="D1244" s="15" t="s">
        <v>3</v>
      </c>
      <c r="E1244" s="17">
        <v>0</v>
      </c>
      <c r="F1244" s="74"/>
      <c r="G1244" s="69"/>
      <c r="H1244" s="88"/>
      <c r="I1244" s="4"/>
      <c r="L1244" s="55"/>
      <c r="M1244" s="67"/>
      <c r="CO1244" s="48"/>
      <c r="CQ1244" s="47"/>
    </row>
    <row r="1245" spans="2:95" ht="14.25" customHeight="1">
      <c r="B1245" s="15">
        <v>20</v>
      </c>
      <c r="C1245" s="15" t="s">
        <v>484</v>
      </c>
      <c r="D1245" s="15" t="s">
        <v>3</v>
      </c>
      <c r="E1245" s="17">
        <v>6.067999999999997</v>
      </c>
      <c r="F1245" s="74"/>
      <c r="G1245" s="69"/>
      <c r="H1245" s="88"/>
      <c r="I1245" s="4"/>
      <c r="L1245" s="55"/>
      <c r="M1245" s="67"/>
      <c r="CO1245" s="48"/>
      <c r="CQ1245" s="47"/>
    </row>
    <row r="1246" spans="2:95" ht="14.25" customHeight="1">
      <c r="B1246" s="15">
        <v>20</v>
      </c>
      <c r="C1246" s="15" t="s">
        <v>298</v>
      </c>
      <c r="D1246" s="15" t="s">
        <v>3</v>
      </c>
      <c r="E1246" s="17">
        <v>16.655</v>
      </c>
      <c r="F1246" s="74"/>
      <c r="G1246" s="69"/>
      <c r="H1246" s="88"/>
      <c r="I1246" s="4"/>
      <c r="L1246" s="55"/>
      <c r="M1246" s="67"/>
      <c r="CO1246" s="48"/>
      <c r="CQ1246" s="47"/>
    </row>
    <row r="1247" spans="2:95" ht="14.25" customHeight="1">
      <c r="B1247" s="96">
        <v>10</v>
      </c>
      <c r="C1247" s="15" t="s">
        <v>653</v>
      </c>
      <c r="D1247" s="15" t="s">
        <v>3</v>
      </c>
      <c r="E1247" s="17">
        <v>0.09</v>
      </c>
      <c r="F1247" s="74"/>
      <c r="G1247" s="69"/>
      <c r="H1247" s="88"/>
      <c r="I1247" s="4"/>
      <c r="L1247" s="55"/>
      <c r="M1247" s="67"/>
      <c r="CO1247" s="48"/>
      <c r="CQ1247" s="47"/>
    </row>
    <row r="1248" spans="2:95" ht="14.25" customHeight="1">
      <c r="B1248" s="15">
        <v>20</v>
      </c>
      <c r="C1248" s="15" t="s">
        <v>144</v>
      </c>
      <c r="D1248" s="15" t="s">
        <v>3</v>
      </c>
      <c r="E1248" s="17">
        <v>4.6800000000000015</v>
      </c>
      <c r="F1248" s="74"/>
      <c r="G1248" s="69"/>
      <c r="H1248" s="88"/>
      <c r="I1248" s="4"/>
      <c r="L1248" s="55"/>
      <c r="M1248" s="67"/>
      <c r="CO1248" s="48"/>
      <c r="CQ1248" s="47"/>
    </row>
    <row r="1249" spans="2:20" ht="14.25" customHeight="1">
      <c r="B1249" s="15">
        <v>20</v>
      </c>
      <c r="C1249" s="15" t="s">
        <v>777</v>
      </c>
      <c r="D1249" s="15" t="s">
        <v>3</v>
      </c>
      <c r="E1249" s="17">
        <v>0.355</v>
      </c>
      <c r="F1249" s="74"/>
      <c r="G1249" s="95"/>
      <c r="H1249" s="82"/>
      <c r="I1249" s="34"/>
      <c r="N1249" s="34"/>
      <c r="S1249" s="8"/>
      <c r="T1249" s="32"/>
    </row>
    <row r="1250" spans="2:20" ht="14.25" customHeight="1">
      <c r="B1250" s="15">
        <v>20</v>
      </c>
      <c r="C1250" s="15" t="s">
        <v>779</v>
      </c>
      <c r="D1250" s="15" t="s">
        <v>3</v>
      </c>
      <c r="E1250" s="17">
        <v>0.5800000000000001</v>
      </c>
      <c r="F1250" s="74"/>
      <c r="G1250" s="95"/>
      <c r="H1250" s="82"/>
      <c r="I1250" s="34"/>
      <c r="N1250" s="34"/>
      <c r="S1250" s="8"/>
      <c r="T1250" s="32"/>
    </row>
    <row r="1251" spans="2:20" ht="13.5" customHeight="1">
      <c r="B1251" s="16"/>
      <c r="C1251" s="16"/>
      <c r="D1251" s="16"/>
      <c r="E1251" s="16"/>
      <c r="F1251" s="16"/>
      <c r="G1251" s="16"/>
      <c r="H1251" s="14"/>
      <c r="I1251" s="16"/>
      <c r="T1251" s="32"/>
    </row>
  </sheetData>
  <sheetProtection/>
  <mergeCells count="10">
    <mergeCell ref="D2:D3"/>
    <mergeCell ref="C2:C3"/>
    <mergeCell ref="B2:B3"/>
    <mergeCell ref="G2:G3"/>
    <mergeCell ref="B923:G923"/>
    <mergeCell ref="B1:H1"/>
    <mergeCell ref="E2:E3"/>
    <mergeCell ref="F2:F3"/>
    <mergeCell ref="H2:H3"/>
    <mergeCell ref="B1055:G1055"/>
  </mergeCells>
  <printOptions/>
  <pageMargins left="0.15748031496062992" right="0.03937007874015748" top="0.11811023622047245" bottom="0" header="0.1968503937007874" footer="0.1968503937007874"/>
  <pageSetup fitToHeight="1" fitToWidth="1" horizontalDpi="600" verticalDpi="600" orientation="landscape" paperSize="9" scale="10" r:id="rId1"/>
  <rowBreaks count="3" manualBreakCount="3">
    <brk id="149" max="8" man="1"/>
    <brk id="922" max="8" man="1"/>
    <brk id="10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alferova</dc:creator>
  <cp:keywords/>
  <dc:description/>
  <cp:lastModifiedBy>Пользователь Windows</cp:lastModifiedBy>
  <cp:lastPrinted>2022-01-18T10:04:20Z</cp:lastPrinted>
  <dcterms:created xsi:type="dcterms:W3CDTF">2009-10-23T04:15:37Z</dcterms:created>
  <dcterms:modified xsi:type="dcterms:W3CDTF">2022-08-30T06:45:04Z</dcterms:modified>
  <cp:category/>
  <cp:version/>
  <cp:contentType/>
  <cp:contentStatus/>
</cp:coreProperties>
</file>